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\Desktop\2020\Serie historica y tabulados\Series\"/>
    </mc:Choice>
  </mc:AlternateContent>
  <xr:revisionPtr revIDLastSave="0" documentId="13_ncr:1_{667F5977-6233-4E39-8B68-B0F9D91C908D}" xr6:coauthVersionLast="45" xr6:coauthVersionMax="45" xr10:uidLastSave="{00000000-0000-0000-0000-000000000000}"/>
  <bookViews>
    <workbookView xWindow="-120" yWindow="-120" windowWidth="20640" windowHeight="11160" tabRatio="764" xr2:uid="{00000000-000D-0000-FFFF-FFFF00000000}"/>
  </bookViews>
  <sheets>
    <sheet name="9.2.1" sheetId="5" r:id="rId1"/>
    <sheet name="9.2.2" sheetId="4" r:id="rId2"/>
    <sheet name="9.2.3" sheetId="6" r:id="rId3"/>
    <sheet name="9.2.4" sheetId="7" r:id="rId4"/>
    <sheet name="9.2.5" sheetId="8" r:id="rId5"/>
    <sheet name="9.2.6" sheetId="9" r:id="rId6"/>
    <sheet name="9.2.7" sheetId="10" r:id="rId7"/>
    <sheet name="9.2.8" sheetId="11" r:id="rId8"/>
    <sheet name="9.2.9" sheetId="12" r:id="rId9"/>
    <sheet name="9.2.10" sheetId="13" r:id="rId10"/>
    <sheet name="9.2.11" sheetId="14" r:id="rId11"/>
    <sheet name="9.2.12" sheetId="15" r:id="rId12"/>
  </sheets>
  <definedNames>
    <definedName name="_xlnm._FilterDatabase" localSheetId="0" hidden="1">'9.2.1'!#REF!</definedName>
    <definedName name="_xlnm._FilterDatabase" localSheetId="9" hidden="1">'9.2.10'!#REF!</definedName>
    <definedName name="_xlnm._FilterDatabase" localSheetId="10" hidden="1">'9.2.11'!#REF!</definedName>
    <definedName name="_xlnm._FilterDatabase" localSheetId="11" hidden="1">'9.2.12'!#REF!</definedName>
    <definedName name="_xlnm._FilterDatabase" localSheetId="1" hidden="1">'9.2.2'!#REF!</definedName>
    <definedName name="_xlnm._FilterDatabase" localSheetId="2" hidden="1">'9.2.3'!#REF!</definedName>
    <definedName name="_xlnm._FilterDatabase" localSheetId="3" hidden="1">'9.2.4'!#REF!</definedName>
    <definedName name="_xlnm._FilterDatabase" localSheetId="4" hidden="1">'9.2.5'!#REF!</definedName>
    <definedName name="_xlnm._FilterDatabase" localSheetId="5" hidden="1">'9.2.6'!#REF!</definedName>
    <definedName name="_xlnm._FilterDatabase" localSheetId="6" hidden="1">'9.2.7'!#REF!</definedName>
    <definedName name="_xlnm._FilterDatabase" localSheetId="7" hidden="1">'9.2.8'!#REF!</definedName>
    <definedName name="_xlnm._FilterDatabase" localSheetId="8" hidden="1">'9.2.9'!#REF!</definedName>
    <definedName name="_xlnm.Print_Area" localSheetId="0">'9.2.1'!$A$1:$AF$62</definedName>
    <definedName name="_xlnm.Print_Area" localSheetId="9">'9.2.10'!$A$1:$AF$71</definedName>
    <definedName name="_xlnm.Print_Area" localSheetId="10">'9.2.11'!$A$1:$AF$102</definedName>
    <definedName name="_xlnm.Print_Area" localSheetId="11">'9.2.12'!$A$1:$AF$101</definedName>
    <definedName name="_xlnm.Print_Area" localSheetId="1">'9.2.2'!$A$1:$AF$70</definedName>
    <definedName name="_xlnm.Print_Area" localSheetId="2">'9.2.3'!$A$1:$AG$101</definedName>
    <definedName name="_xlnm.Print_Area" localSheetId="3">'9.2.4'!$A$1:$AF$103</definedName>
    <definedName name="_xlnm.Print_Area" localSheetId="4">'9.2.5'!$A$1:$AF$63</definedName>
    <definedName name="_xlnm.Print_Area" localSheetId="5">'9.2.6'!$A$1:$AF$71</definedName>
    <definedName name="_xlnm.Print_Area" localSheetId="6">'9.2.7'!$A$1:$AF$102</definedName>
    <definedName name="_xlnm.Print_Area" localSheetId="7">'9.2.8'!$A$1:$AF$97</definedName>
    <definedName name="_xlnm.Print_Area" localSheetId="8">'9.2.9'!$A$1:$AE$63</definedName>
    <definedName name="_xlnm.Print_Titles" localSheetId="0">'9.2.1'!$1:$11</definedName>
    <definedName name="_xlnm.Print_Titles" localSheetId="9">'9.2.10'!$1:$11</definedName>
    <definedName name="_xlnm.Print_Titles" localSheetId="10">'9.2.11'!$1:$11</definedName>
    <definedName name="_xlnm.Print_Titles" localSheetId="11">'9.2.12'!$1:$11</definedName>
    <definedName name="_xlnm.Print_Titles" localSheetId="1">'9.2.2'!$1:$11</definedName>
    <definedName name="_xlnm.Print_Titles" localSheetId="2">'9.2.3'!$1:$11</definedName>
    <definedName name="_xlnm.Print_Titles" localSheetId="3">'9.2.4'!$1:$11</definedName>
    <definedName name="_xlnm.Print_Titles" localSheetId="4">'9.2.5'!$1:$11</definedName>
    <definedName name="_xlnm.Print_Titles" localSheetId="5">'9.2.6'!$1:$11</definedName>
    <definedName name="_xlnm.Print_Titles" localSheetId="6">'9.2.7'!$1:$11</definedName>
    <definedName name="_xlnm.Print_Titles" localSheetId="7">'9.2.8'!$1:$11</definedName>
    <definedName name="_xlnm.Print_Titles" localSheetId="8">'9.2.9'!$1:$11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90" i="15" l="1"/>
  <c r="AS89" i="15"/>
  <c r="AS88" i="15"/>
  <c r="AS87" i="15"/>
  <c r="AS86" i="15"/>
  <c r="AS83" i="15"/>
  <c r="AS82" i="15"/>
  <c r="AS81" i="15"/>
  <c r="AS80" i="15"/>
  <c r="AS79" i="15"/>
  <c r="AS78" i="15"/>
  <c r="AS74" i="15"/>
  <c r="AS73" i="15"/>
  <c r="AS67" i="15"/>
  <c r="AS66" i="15"/>
  <c r="AS65" i="15"/>
  <c r="AS64" i="15"/>
  <c r="AS63" i="15"/>
  <c r="AS62" i="15"/>
  <c r="AS58" i="15"/>
  <c r="AS57" i="15"/>
  <c r="AS56" i="15"/>
  <c r="AS55" i="15"/>
  <c r="AS54" i="15"/>
  <c r="AS53" i="15"/>
  <c r="AS52" i="15"/>
  <c r="AS48" i="15"/>
  <c r="AS47" i="15"/>
  <c r="AS46" i="15"/>
  <c r="AS45" i="15"/>
  <c r="AS44" i="15"/>
  <c r="AS43" i="15"/>
  <c r="AS42" i="15"/>
  <c r="AS41" i="15"/>
  <c r="AS35" i="15"/>
  <c r="AS34" i="15"/>
  <c r="AS31" i="15"/>
  <c r="AS30" i="15"/>
  <c r="AS29" i="15"/>
  <c r="AS28" i="15"/>
  <c r="AS24" i="15"/>
  <c r="AS23" i="15"/>
  <c r="AS22" i="15"/>
  <c r="AS21" i="15"/>
  <c r="AS20" i="15"/>
  <c r="AS19" i="15"/>
  <c r="AS18" i="15"/>
  <c r="AS17" i="15"/>
  <c r="AS16" i="15"/>
  <c r="AS51" i="15"/>
  <c r="AS27" i="15"/>
  <c r="AS15" i="15"/>
  <c r="V87" i="15"/>
  <c r="V86" i="15"/>
  <c r="V77" i="15"/>
  <c r="V72" i="15"/>
  <c r="V70" i="15" s="1"/>
  <c r="V61" i="15"/>
  <c r="V51" i="15"/>
  <c r="V40" i="15"/>
  <c r="V38" i="15" s="1"/>
  <c r="V33" i="15"/>
  <c r="V27" i="15"/>
  <c r="V15" i="15"/>
  <c r="V13" i="15" s="1"/>
  <c r="AS92" i="14"/>
  <c r="AS91" i="14"/>
  <c r="AS87" i="14"/>
  <c r="AS86" i="14"/>
  <c r="AS81" i="14"/>
  <c r="AS82" i="14"/>
  <c r="AS80" i="14"/>
  <c r="AS79" i="14"/>
  <c r="AS78" i="14"/>
  <c r="AS77" i="14"/>
  <c r="AS76" i="14"/>
  <c r="AS75" i="14"/>
  <c r="AS71" i="14"/>
  <c r="AS70" i="14"/>
  <c r="AS69" i="14"/>
  <c r="AS68" i="14"/>
  <c r="AS67" i="14"/>
  <c r="AS63" i="14"/>
  <c r="AS62" i="14"/>
  <c r="AS61" i="14"/>
  <c r="AS60" i="14"/>
  <c r="AS59" i="14"/>
  <c r="AS58" i="14"/>
  <c r="AS57" i="14"/>
  <c r="AS56" i="14"/>
  <c r="AS55" i="14"/>
  <c r="AS54" i="14"/>
  <c r="AS53" i="14"/>
  <c r="AS52" i="14"/>
  <c r="AS31" i="14"/>
  <c r="AS30" i="14"/>
  <c r="AS29" i="14"/>
  <c r="AS28" i="14"/>
  <c r="AS27" i="14"/>
  <c r="AS26" i="14" s="1"/>
  <c r="AS23" i="14"/>
  <c r="AS22" i="14"/>
  <c r="AS21" i="14"/>
  <c r="AS20" i="14"/>
  <c r="AS19" i="14"/>
  <c r="AS18" i="14"/>
  <c r="AS17" i="14"/>
  <c r="AS16" i="14"/>
  <c r="AS90" i="14"/>
  <c r="AS15" i="14"/>
  <c r="V90" i="14"/>
  <c r="V85" i="14"/>
  <c r="V75" i="14"/>
  <c r="V74" i="14"/>
  <c r="V66" i="14"/>
  <c r="V51" i="14"/>
  <c r="V27" i="14"/>
  <c r="V26" i="14" s="1"/>
  <c r="V15" i="14"/>
  <c r="V13" i="14"/>
  <c r="AR60" i="13"/>
  <c r="AR59" i="13"/>
  <c r="AR58" i="13"/>
  <c r="AR57" i="13"/>
  <c r="AR53" i="13"/>
  <c r="AR52" i="13"/>
  <c r="AR48" i="13"/>
  <c r="AR47" i="13"/>
  <c r="AR46" i="13"/>
  <c r="AR45" i="13"/>
  <c r="AR44" i="13"/>
  <c r="AR43" i="13"/>
  <c r="AR39" i="13"/>
  <c r="AR38" i="13"/>
  <c r="AR34" i="13"/>
  <c r="AR33" i="13"/>
  <c r="AR29" i="13"/>
  <c r="AR28" i="13"/>
  <c r="AR24" i="13"/>
  <c r="AR23" i="13"/>
  <c r="AR22" i="13"/>
  <c r="AR21" i="13"/>
  <c r="AR20" i="13"/>
  <c r="AR17" i="13"/>
  <c r="AR16" i="13"/>
  <c r="AR56" i="13"/>
  <c r="AR51" i="13"/>
  <c r="AR42" i="13"/>
  <c r="AR37" i="13"/>
  <c r="AR32" i="13"/>
  <c r="AR27" i="13"/>
  <c r="AR19" i="13"/>
  <c r="AR15" i="13"/>
  <c r="V56" i="13"/>
  <c r="V51" i="13"/>
  <c r="V42" i="13"/>
  <c r="V37" i="13"/>
  <c r="V32" i="13"/>
  <c r="V27" i="13"/>
  <c r="V19" i="13"/>
  <c r="V15" i="13"/>
  <c r="V13" i="13" s="1"/>
  <c r="AQ54" i="12"/>
  <c r="AQ53" i="12"/>
  <c r="AQ52" i="12"/>
  <c r="AQ51" i="12"/>
  <c r="AQ50" i="12"/>
  <c r="AQ49" i="12"/>
  <c r="AQ48" i="12"/>
  <c r="AQ47" i="12"/>
  <c r="AQ41" i="12"/>
  <c r="AQ40" i="12"/>
  <c r="AQ39" i="12"/>
  <c r="AQ38" i="12"/>
  <c r="AQ34" i="12"/>
  <c r="AQ33" i="12"/>
  <c r="AQ27" i="12"/>
  <c r="AQ26" i="12"/>
  <c r="AQ25" i="12"/>
  <c r="AQ24" i="12"/>
  <c r="AQ23" i="12"/>
  <c r="AQ22" i="12"/>
  <c r="AQ15" i="12"/>
  <c r="AQ32" i="12"/>
  <c r="AQ21" i="12"/>
  <c r="AO47" i="12"/>
  <c r="V46" i="12"/>
  <c r="V44" i="12"/>
  <c r="V39" i="12"/>
  <c r="V37" i="12"/>
  <c r="V32" i="12"/>
  <c r="V30" i="12"/>
  <c r="V24" i="12"/>
  <c r="V21" i="12"/>
  <c r="AS87" i="11"/>
  <c r="AS86" i="11"/>
  <c r="AS85" i="11"/>
  <c r="AS84" i="11"/>
  <c r="AS83" i="11"/>
  <c r="AS80" i="11"/>
  <c r="AS79" i="11"/>
  <c r="AS78" i="11"/>
  <c r="AS77" i="11"/>
  <c r="AS76" i="11"/>
  <c r="AS75" i="11"/>
  <c r="AS71" i="11"/>
  <c r="AS70" i="11"/>
  <c r="AS64" i="11"/>
  <c r="AS63" i="11"/>
  <c r="AS62" i="11"/>
  <c r="AS61" i="11"/>
  <c r="AS60" i="11"/>
  <c r="AS59" i="11"/>
  <c r="AS74" i="11"/>
  <c r="AS55" i="11"/>
  <c r="AS54" i="11"/>
  <c r="AS53" i="11"/>
  <c r="AS52" i="11"/>
  <c r="AS51" i="11"/>
  <c r="AS50" i="11"/>
  <c r="AS49" i="11"/>
  <c r="AS48" i="11"/>
  <c r="AS45" i="11"/>
  <c r="AS44" i="11"/>
  <c r="AS43" i="11"/>
  <c r="AS42" i="11"/>
  <c r="AS41" i="11"/>
  <c r="AS40" i="11"/>
  <c r="AS39" i="11"/>
  <c r="AS38" i="11"/>
  <c r="AS33" i="11"/>
  <c r="AS32" i="11"/>
  <c r="AS31" i="11" s="1"/>
  <c r="AS29" i="11"/>
  <c r="AS28" i="11"/>
  <c r="AS27" i="11"/>
  <c r="AS24" i="11"/>
  <c r="AS23" i="11"/>
  <c r="AS22" i="11"/>
  <c r="AS21" i="11"/>
  <c r="AS20" i="11"/>
  <c r="AS19" i="11"/>
  <c r="AS18" i="11"/>
  <c r="AS17" i="11"/>
  <c r="AS16" i="11"/>
  <c r="AS15" i="11"/>
  <c r="V58" i="11"/>
  <c r="V84" i="11"/>
  <c r="V83" i="11" s="1"/>
  <c r="V74" i="11"/>
  <c r="V69" i="11"/>
  <c r="V67" i="11" s="1"/>
  <c r="V48" i="11"/>
  <c r="V38" i="11"/>
  <c r="V36" i="11" s="1"/>
  <c r="V31" i="11"/>
  <c r="V27" i="11"/>
  <c r="V15" i="11"/>
  <c r="V13" i="11" s="1"/>
  <c r="AT92" i="10"/>
  <c r="AT91" i="10"/>
  <c r="AT87" i="10"/>
  <c r="AT86" i="10"/>
  <c r="AT82" i="10"/>
  <c r="AT81" i="10"/>
  <c r="AT80" i="10"/>
  <c r="AT79" i="10"/>
  <c r="AT78" i="10"/>
  <c r="AT77" i="10"/>
  <c r="AT76" i="10"/>
  <c r="AT75" i="10"/>
  <c r="AT74" i="10"/>
  <c r="AT71" i="10"/>
  <c r="AT66" i="10" s="1"/>
  <c r="AT70" i="10"/>
  <c r="AT69" i="10"/>
  <c r="AT68" i="10"/>
  <c r="AT67" i="10"/>
  <c r="AT63" i="10"/>
  <c r="AT62" i="10"/>
  <c r="AT61" i="10"/>
  <c r="AT60" i="10"/>
  <c r="AT59" i="10"/>
  <c r="AT58" i="10"/>
  <c r="AT57" i="10"/>
  <c r="AT56" i="10"/>
  <c r="AT55" i="10"/>
  <c r="AT54" i="10"/>
  <c r="AT53" i="10"/>
  <c r="AT52" i="10"/>
  <c r="AT31" i="10"/>
  <c r="AT30" i="10"/>
  <c r="AT29" i="10"/>
  <c r="AT28" i="10"/>
  <c r="AT27" i="10"/>
  <c r="AT22" i="10"/>
  <c r="AT21" i="10"/>
  <c r="AT20" i="10"/>
  <c r="AT19" i="10"/>
  <c r="AT18" i="10"/>
  <c r="AT17" i="10"/>
  <c r="AT16" i="10"/>
  <c r="AT90" i="10"/>
  <c r="AT85" i="10"/>
  <c r="AT51" i="10"/>
  <c r="AT26" i="10"/>
  <c r="AT23" i="10"/>
  <c r="AT15" i="10"/>
  <c r="V90" i="10"/>
  <c r="V85" i="10"/>
  <c r="V75" i="10"/>
  <c r="V74" i="10"/>
  <c r="V66" i="10"/>
  <c r="V51" i="10"/>
  <c r="V27" i="10"/>
  <c r="V26" i="10"/>
  <c r="V15" i="10"/>
  <c r="V13" i="10"/>
  <c r="AS60" i="9"/>
  <c r="AS59" i="9"/>
  <c r="AS58" i="9"/>
  <c r="AS57" i="9"/>
  <c r="AS53" i="9"/>
  <c r="AS52" i="9"/>
  <c r="AS48" i="9"/>
  <c r="AS47" i="9"/>
  <c r="AS46" i="9"/>
  <c r="AS45" i="9"/>
  <c r="AS44" i="9"/>
  <c r="AS43" i="9"/>
  <c r="AS39" i="9"/>
  <c r="AS38" i="9"/>
  <c r="AS34" i="9"/>
  <c r="AS33" i="9"/>
  <c r="AS29" i="9"/>
  <c r="AS28" i="9"/>
  <c r="AS24" i="9"/>
  <c r="AS23" i="9"/>
  <c r="AS19" i="9" s="1"/>
  <c r="AS22" i="9"/>
  <c r="AS21" i="9"/>
  <c r="AS20" i="9"/>
  <c r="AS17" i="9"/>
  <c r="AS16" i="9"/>
  <c r="AS56" i="9"/>
  <c r="AS51" i="9"/>
  <c r="AS42" i="9"/>
  <c r="AS37" i="9"/>
  <c r="AS32" i="9"/>
  <c r="AS27" i="9"/>
  <c r="AS15" i="9"/>
  <c r="AQ16" i="9"/>
  <c r="V56" i="9"/>
  <c r="V51" i="9"/>
  <c r="V42" i="9"/>
  <c r="V37" i="9"/>
  <c r="V32" i="9"/>
  <c r="V27" i="9"/>
  <c r="V19" i="9"/>
  <c r="V15" i="9"/>
  <c r="V13" i="9" s="1"/>
  <c r="AS54" i="8"/>
  <c r="AS53" i="8"/>
  <c r="AS52" i="8"/>
  <c r="AS51" i="8"/>
  <c r="AS50" i="8"/>
  <c r="AS49" i="8"/>
  <c r="AS48" i="8"/>
  <c r="AS47" i="8"/>
  <c r="AS41" i="8"/>
  <c r="AS40" i="8"/>
  <c r="AS39" i="8"/>
  <c r="AS38" i="8"/>
  <c r="AS34" i="8"/>
  <c r="AS33" i="8"/>
  <c r="AS27" i="8"/>
  <c r="AS26" i="8"/>
  <c r="AS25" i="8"/>
  <c r="AS24" i="8"/>
  <c r="AS23" i="8"/>
  <c r="AS22" i="8"/>
  <c r="AS46" i="8"/>
  <c r="AS15" i="8"/>
  <c r="V46" i="8"/>
  <c r="V44" i="8" s="1"/>
  <c r="V39" i="8"/>
  <c r="V37" i="8"/>
  <c r="V32" i="8"/>
  <c r="V30" i="8" s="1"/>
  <c r="V24" i="8"/>
  <c r="V13" i="8"/>
  <c r="AR93" i="7"/>
  <c r="AR92" i="7"/>
  <c r="AR91" i="7"/>
  <c r="AR90" i="7"/>
  <c r="AR86" i="7"/>
  <c r="AR85" i="7"/>
  <c r="AR84" i="7"/>
  <c r="AR83" i="7"/>
  <c r="AR82" i="7"/>
  <c r="AR81" i="7"/>
  <c r="AR77" i="7"/>
  <c r="AR75" i="7" s="1"/>
  <c r="AR76" i="7"/>
  <c r="AR70" i="7"/>
  <c r="AR69" i="7"/>
  <c r="AR68" i="7"/>
  <c r="AR67" i="7"/>
  <c r="AR66" i="7"/>
  <c r="AR65" i="7"/>
  <c r="AR61" i="7"/>
  <c r="AR60" i="7"/>
  <c r="AR59" i="7"/>
  <c r="AR58" i="7"/>
  <c r="AR57" i="7"/>
  <c r="AR56" i="7"/>
  <c r="AR55" i="7"/>
  <c r="AR51" i="7"/>
  <c r="AR50" i="7"/>
  <c r="AR49" i="7"/>
  <c r="AR48" i="7"/>
  <c r="AR47" i="7"/>
  <c r="AR46" i="7"/>
  <c r="AR45" i="7"/>
  <c r="AR44" i="7"/>
  <c r="AR38" i="7"/>
  <c r="AR37" i="7"/>
  <c r="AR33" i="7"/>
  <c r="AR32" i="7"/>
  <c r="AR31" i="7"/>
  <c r="AR30" i="7"/>
  <c r="AR29" i="7"/>
  <c r="AR28" i="7"/>
  <c r="AR24" i="7"/>
  <c r="AR23" i="7"/>
  <c r="AR22" i="7"/>
  <c r="AR21" i="7"/>
  <c r="AR20" i="7"/>
  <c r="AR19" i="7"/>
  <c r="AR18" i="7"/>
  <c r="AR17" i="7"/>
  <c r="AR16" i="7"/>
  <c r="AS77" i="15" l="1"/>
  <c r="AS72" i="15"/>
  <c r="AS61" i="15"/>
  <c r="AS40" i="15"/>
  <c r="AS33" i="15"/>
  <c r="AS85" i="14"/>
  <c r="AS74" i="14"/>
  <c r="AS66" i="14"/>
  <c r="AS51" i="14"/>
  <c r="AQ46" i="12"/>
  <c r="AQ37" i="12"/>
  <c r="AS69" i="11"/>
  <c r="AS58" i="11"/>
  <c r="AS32" i="8"/>
  <c r="AS21" i="8"/>
  <c r="AS37" i="8"/>
  <c r="V21" i="8"/>
  <c r="AR89" i="7"/>
  <c r="AR80" i="7"/>
  <c r="AR64" i="7"/>
  <c r="AR54" i="7"/>
  <c r="AR43" i="7"/>
  <c r="AR36" i="7"/>
  <c r="AR27" i="7"/>
  <c r="V90" i="7"/>
  <c r="V80" i="7"/>
  <c r="V75" i="7"/>
  <c r="V73" i="7" s="1"/>
  <c r="V64" i="7"/>
  <c r="V54" i="7"/>
  <c r="V43" i="7"/>
  <c r="V41" i="7" s="1"/>
  <c r="V36" i="7"/>
  <c r="V27" i="7"/>
  <c r="V15" i="7"/>
  <c r="V13" i="7" s="1"/>
  <c r="AT92" i="6"/>
  <c r="AT91" i="6"/>
  <c r="AT90" i="6"/>
  <c r="AT87" i="6"/>
  <c r="AT86" i="6"/>
  <c r="AT85" i="6"/>
  <c r="AT82" i="6"/>
  <c r="AT81" i="6"/>
  <c r="AT80" i="6"/>
  <c r="AT79" i="6"/>
  <c r="AT78" i="6"/>
  <c r="AT77" i="6"/>
  <c r="AT76" i="6"/>
  <c r="AT75" i="6"/>
  <c r="AT74" i="6"/>
  <c r="AT71" i="6"/>
  <c r="AT70" i="6"/>
  <c r="AT69" i="6"/>
  <c r="AT68" i="6"/>
  <c r="AT67" i="6"/>
  <c r="AT63" i="6"/>
  <c r="AT62" i="6"/>
  <c r="AT61" i="6"/>
  <c r="AT60" i="6"/>
  <c r="AT59" i="6"/>
  <c r="AT58" i="6"/>
  <c r="AT57" i="6"/>
  <c r="AT56" i="6"/>
  <c r="AT55" i="6"/>
  <c r="AT54" i="6"/>
  <c r="AT53" i="6"/>
  <c r="AT52" i="6"/>
  <c r="AT31" i="6"/>
  <c r="AT30" i="6"/>
  <c r="AT29" i="6"/>
  <c r="AT28" i="6"/>
  <c r="AT27" i="6"/>
  <c r="AT26" i="6" s="1"/>
  <c r="AT23" i="6"/>
  <c r="AT22" i="6"/>
  <c r="AT21" i="6"/>
  <c r="AT20" i="6"/>
  <c r="AT19" i="6"/>
  <c r="AT18" i="6"/>
  <c r="AT17" i="6"/>
  <c r="AT16" i="6"/>
  <c r="AT15" i="6"/>
  <c r="V90" i="6"/>
  <c r="V85" i="6"/>
  <c r="V75" i="6"/>
  <c r="V74" i="6"/>
  <c r="V66" i="6"/>
  <c r="V51" i="6"/>
  <c r="V27" i="6"/>
  <c r="V26" i="6" s="1"/>
  <c r="V15" i="6"/>
  <c r="V13" i="6"/>
  <c r="AS60" i="4"/>
  <c r="AS59" i="4"/>
  <c r="AS58" i="4"/>
  <c r="AS57" i="4"/>
  <c r="AS53" i="4"/>
  <c r="AS52" i="4"/>
  <c r="AS48" i="4"/>
  <c r="AS47" i="4"/>
  <c r="AS46" i="4"/>
  <c r="AS45" i="4"/>
  <c r="AS44" i="4"/>
  <c r="AS43" i="4"/>
  <c r="AS39" i="4"/>
  <c r="AS38" i="4"/>
  <c r="AS34" i="4"/>
  <c r="AS33" i="4"/>
  <c r="AS29" i="4"/>
  <c r="AS28" i="4"/>
  <c r="AS24" i="4"/>
  <c r="AS23" i="4"/>
  <c r="AS22" i="4"/>
  <c r="AS21" i="4"/>
  <c r="AS20" i="4"/>
  <c r="AS17" i="4"/>
  <c r="AS16" i="4"/>
  <c r="AS15" i="4"/>
  <c r="AS56" i="4"/>
  <c r="AS51" i="4"/>
  <c r="AS49" i="4"/>
  <c r="AS42" i="4"/>
  <c r="AS37" i="4"/>
  <c r="AS32" i="4"/>
  <c r="AS27" i="4"/>
  <c r="AS19" i="4"/>
  <c r="V56" i="4"/>
  <c r="V51" i="4"/>
  <c r="V42" i="4"/>
  <c r="V37" i="4"/>
  <c r="V32" i="4"/>
  <c r="V27" i="4"/>
  <c r="V19" i="4"/>
  <c r="V15" i="4"/>
  <c r="V13" i="4" s="1"/>
  <c r="AS54" i="5"/>
  <c r="AQ54" i="5"/>
  <c r="AS53" i="5"/>
  <c r="AS52" i="5"/>
  <c r="AS51" i="5"/>
  <c r="AS50" i="5"/>
  <c r="AS49" i="5"/>
  <c r="AS48" i="5"/>
  <c r="AS47" i="5"/>
  <c r="AS41" i="5"/>
  <c r="AS40" i="5"/>
  <c r="AS39" i="5"/>
  <c r="AS37" i="5" s="1"/>
  <c r="AS38" i="5"/>
  <c r="AS34" i="5"/>
  <c r="AS33" i="5"/>
  <c r="AS27" i="5"/>
  <c r="AS26" i="5"/>
  <c r="AS25" i="5"/>
  <c r="AS24" i="5"/>
  <c r="AS23" i="5"/>
  <c r="AS22" i="5"/>
  <c r="AS15" i="5"/>
  <c r="AS32" i="5"/>
  <c r="V46" i="5"/>
  <c r="V44" i="5" s="1"/>
  <c r="V39" i="5"/>
  <c r="V37" i="5" s="1"/>
  <c r="V32" i="5"/>
  <c r="V30" i="5"/>
  <c r="V24" i="5"/>
  <c r="V21" i="5"/>
  <c r="V13" i="5"/>
  <c r="Y21" i="5"/>
  <c r="V89" i="7" l="1"/>
  <c r="AR15" i="7"/>
  <c r="AT66" i="6"/>
  <c r="AT51" i="6"/>
  <c r="AS46" i="5"/>
  <c r="AS21" i="5"/>
  <c r="T13" i="8"/>
  <c r="T75" i="14" l="1"/>
  <c r="T74" i="14" s="1"/>
  <c r="AO15" i="12" l="1"/>
  <c r="AQ15" i="8"/>
  <c r="AQ15" i="5"/>
  <c r="AQ88" i="15" l="1"/>
  <c r="AQ79" i="15"/>
  <c r="AQ80" i="15"/>
  <c r="AQ81" i="15"/>
  <c r="AQ82" i="15"/>
  <c r="AQ83" i="15"/>
  <c r="AQ78" i="15"/>
  <c r="AQ74" i="15"/>
  <c r="AQ73" i="15"/>
  <c r="AQ72" i="15" s="1"/>
  <c r="AQ63" i="15"/>
  <c r="AQ64" i="15"/>
  <c r="AQ65" i="15"/>
  <c r="AQ66" i="15"/>
  <c r="AQ67" i="15"/>
  <c r="AQ62" i="15"/>
  <c r="AQ61" i="15" s="1"/>
  <c r="AO62" i="15"/>
  <c r="AQ53" i="15"/>
  <c r="AQ54" i="15"/>
  <c r="AQ55" i="15"/>
  <c r="AQ56" i="15"/>
  <c r="AQ57" i="15"/>
  <c r="AQ58" i="15"/>
  <c r="AQ52" i="15"/>
  <c r="AQ42" i="15"/>
  <c r="AQ43" i="15"/>
  <c r="AQ44" i="15"/>
  <c r="AQ45" i="15"/>
  <c r="AQ46" i="15"/>
  <c r="AQ47" i="15"/>
  <c r="AQ48" i="15"/>
  <c r="AQ41" i="15"/>
  <c r="AQ35" i="15"/>
  <c r="AQ34" i="15"/>
  <c r="AQ29" i="15"/>
  <c r="AQ30" i="15"/>
  <c r="AQ31" i="15"/>
  <c r="AQ28" i="15"/>
  <c r="AQ24" i="15"/>
  <c r="AQ17" i="15"/>
  <c r="AQ18" i="15"/>
  <c r="AQ19" i="15"/>
  <c r="AQ20" i="15"/>
  <c r="AQ21" i="15"/>
  <c r="AQ22" i="15"/>
  <c r="AQ23" i="15"/>
  <c r="AQ16" i="15"/>
  <c r="AQ40" i="15"/>
  <c r="AQ67" i="14"/>
  <c r="AO28" i="15"/>
  <c r="AO34" i="15"/>
  <c r="AM34" i="15"/>
  <c r="T87" i="15"/>
  <c r="T86" i="15" s="1"/>
  <c r="T77" i="15"/>
  <c r="T72" i="15"/>
  <c r="T70" i="15" s="1"/>
  <c r="T61" i="15"/>
  <c r="T51" i="15"/>
  <c r="T40" i="15"/>
  <c r="T38" i="15" s="1"/>
  <c r="T33" i="15"/>
  <c r="T27" i="15"/>
  <c r="T15" i="15"/>
  <c r="T13" i="15" s="1"/>
  <c r="AQ92" i="14"/>
  <c r="AQ91" i="14"/>
  <c r="AQ87" i="14"/>
  <c r="AQ86" i="14"/>
  <c r="AQ82" i="14"/>
  <c r="AQ78" i="14"/>
  <c r="AQ68" i="14"/>
  <c r="AQ69" i="14"/>
  <c r="AQ70" i="14"/>
  <c r="AQ71" i="14"/>
  <c r="AQ63" i="14"/>
  <c r="AQ53" i="14"/>
  <c r="AQ54" i="14"/>
  <c r="AQ55" i="14"/>
  <c r="AQ56" i="14"/>
  <c r="AQ57" i="14"/>
  <c r="AQ58" i="14"/>
  <c r="AQ59" i="14"/>
  <c r="AQ60" i="14"/>
  <c r="AQ61" i="14"/>
  <c r="AQ62" i="14"/>
  <c r="AQ52" i="14"/>
  <c r="AQ17" i="14"/>
  <c r="AQ18" i="14"/>
  <c r="AQ19" i="14"/>
  <c r="AQ20" i="14"/>
  <c r="AQ21" i="14"/>
  <c r="AQ22" i="14"/>
  <c r="AQ23" i="14"/>
  <c r="AQ16" i="14"/>
  <c r="T90" i="14"/>
  <c r="T85" i="14"/>
  <c r="T66" i="14"/>
  <c r="T51" i="14"/>
  <c r="T27" i="14"/>
  <c r="T26" i="14" s="1"/>
  <c r="T15" i="14"/>
  <c r="T13" i="14" s="1"/>
  <c r="AP60" i="13"/>
  <c r="AP58" i="13"/>
  <c r="AP59" i="13"/>
  <c r="AP57" i="13"/>
  <c r="AP53" i="13"/>
  <c r="AP52" i="13"/>
  <c r="AP51" i="13" s="1"/>
  <c r="AP48" i="13"/>
  <c r="AP44" i="13"/>
  <c r="AP45" i="13"/>
  <c r="AP46" i="13"/>
  <c r="AP47" i="13"/>
  <c r="AP43" i="13"/>
  <c r="AP39" i="13"/>
  <c r="AP38" i="13"/>
  <c r="AP34" i="13"/>
  <c r="AP33" i="13"/>
  <c r="AP32" i="13" s="1"/>
  <c r="AP29" i="13"/>
  <c r="AP28" i="13"/>
  <c r="AP27" i="13" s="1"/>
  <c r="AP21" i="13"/>
  <c r="AP22" i="13"/>
  <c r="AP23" i="13"/>
  <c r="AP24" i="13"/>
  <c r="AP20" i="13"/>
  <c r="AP16" i="13"/>
  <c r="AP17" i="13"/>
  <c r="T56" i="13"/>
  <c r="T51" i="13"/>
  <c r="T42" i="13"/>
  <c r="T37" i="13"/>
  <c r="T32" i="13"/>
  <c r="T27" i="13"/>
  <c r="T19" i="13"/>
  <c r="T15" i="13"/>
  <c r="T13" i="13" s="1"/>
  <c r="AO53" i="12"/>
  <c r="AO48" i="12"/>
  <c r="AO49" i="12"/>
  <c r="AO50" i="12"/>
  <c r="AO51" i="12"/>
  <c r="AO52" i="12"/>
  <c r="AO54" i="12"/>
  <c r="AO41" i="12"/>
  <c r="AO34" i="12"/>
  <c r="AO32" i="12" s="1"/>
  <c r="AO33" i="12"/>
  <c r="T46" i="12"/>
  <c r="T44" i="12" s="1"/>
  <c r="T39" i="12"/>
  <c r="T37" i="12" s="1"/>
  <c r="T32" i="12"/>
  <c r="T30" i="12" s="1"/>
  <c r="T24" i="12"/>
  <c r="AO26" i="12" s="1"/>
  <c r="AQ80" i="11"/>
  <c r="AQ76" i="11"/>
  <c r="AQ77" i="11"/>
  <c r="AQ78" i="11"/>
  <c r="AQ79" i="11"/>
  <c r="AQ75" i="11"/>
  <c r="AQ71" i="11"/>
  <c r="AQ70" i="11"/>
  <c r="AQ64" i="11"/>
  <c r="AQ60" i="11"/>
  <c r="AQ61" i="11"/>
  <c r="AQ62" i="11"/>
  <c r="AQ63" i="11"/>
  <c r="AQ59" i="11"/>
  <c r="AQ55" i="11"/>
  <c r="AQ50" i="11"/>
  <c r="AQ51" i="11"/>
  <c r="AQ52" i="11"/>
  <c r="AQ53" i="11"/>
  <c r="AQ54" i="11"/>
  <c r="AQ49" i="11"/>
  <c r="AQ45" i="11"/>
  <c r="AQ40" i="11"/>
  <c r="AQ41" i="11"/>
  <c r="AQ42" i="11"/>
  <c r="AQ43" i="11"/>
  <c r="AQ44" i="11"/>
  <c r="AQ39" i="11"/>
  <c r="AQ33" i="11"/>
  <c r="AQ32" i="11"/>
  <c r="AQ29" i="11"/>
  <c r="AQ28" i="11"/>
  <c r="AQ17" i="11"/>
  <c r="AQ18" i="11"/>
  <c r="AQ19" i="11"/>
  <c r="AQ20" i="11"/>
  <c r="AQ21" i="11"/>
  <c r="AQ22" i="11"/>
  <c r="AQ23" i="11"/>
  <c r="AQ24" i="11"/>
  <c r="AQ16" i="11"/>
  <c r="T84" i="11"/>
  <c r="T83" i="11" s="1"/>
  <c r="T74" i="11"/>
  <c r="T69" i="11"/>
  <c r="T67" i="11" s="1"/>
  <c r="T58" i="11"/>
  <c r="T48" i="11"/>
  <c r="T38" i="11"/>
  <c r="T36" i="11" s="1"/>
  <c r="T31" i="11"/>
  <c r="T27" i="11"/>
  <c r="T15" i="11"/>
  <c r="T13" i="11" s="1"/>
  <c r="AP19" i="13" l="1"/>
  <c r="AQ27" i="15"/>
  <c r="AO40" i="12"/>
  <c r="AQ77" i="15"/>
  <c r="AQ89" i="15"/>
  <c r="AO23" i="12"/>
  <c r="AO27" i="12"/>
  <c r="AO25" i="12"/>
  <c r="T21" i="12"/>
  <c r="AO24" i="12"/>
  <c r="AO22" i="12"/>
  <c r="AQ87" i="15"/>
  <c r="AQ90" i="15"/>
  <c r="AQ33" i="15"/>
  <c r="AQ75" i="14"/>
  <c r="AQ79" i="14"/>
  <c r="AQ76" i="14"/>
  <c r="AQ80" i="14"/>
  <c r="AQ77" i="14"/>
  <c r="AQ81" i="14"/>
  <c r="AQ27" i="14"/>
  <c r="AQ31" i="14"/>
  <c r="AQ28" i="14"/>
  <c r="AQ29" i="14"/>
  <c r="AQ30" i="14"/>
  <c r="AP37" i="13"/>
  <c r="AO39" i="12"/>
  <c r="AO38" i="12"/>
  <c r="AO37" i="12" s="1"/>
  <c r="AQ84" i="11"/>
  <c r="AQ85" i="11"/>
  <c r="AQ86" i="11"/>
  <c r="AQ87" i="11"/>
  <c r="AQ31" i="11"/>
  <c r="AQ51" i="15"/>
  <c r="AQ15" i="15"/>
  <c r="AQ85" i="14"/>
  <c r="AQ15" i="14"/>
  <c r="AQ51" i="14"/>
  <c r="AQ66" i="14"/>
  <c r="AQ90" i="14"/>
  <c r="AP56" i="13"/>
  <c r="AP42" i="13"/>
  <c r="AP15" i="13"/>
  <c r="AO46" i="12"/>
  <c r="AQ58" i="11"/>
  <c r="AQ48" i="11"/>
  <c r="AQ38" i="11"/>
  <c r="AQ74" i="11"/>
  <c r="AQ27" i="11"/>
  <c r="AQ69" i="11"/>
  <c r="AQ15" i="11"/>
  <c r="AR92" i="10"/>
  <c r="AR91" i="10"/>
  <c r="AR87" i="10"/>
  <c r="AR86" i="10"/>
  <c r="AR71" i="10"/>
  <c r="AR68" i="10"/>
  <c r="AR69" i="10"/>
  <c r="AR70" i="10"/>
  <c r="AR67" i="10"/>
  <c r="AR63" i="10"/>
  <c r="AR53" i="10"/>
  <c r="AR54" i="10"/>
  <c r="AR55" i="10"/>
  <c r="AR56" i="10"/>
  <c r="AR57" i="10"/>
  <c r="AR58" i="10"/>
  <c r="AR59" i="10"/>
  <c r="AR60" i="10"/>
  <c r="AR61" i="10"/>
  <c r="AR62" i="10"/>
  <c r="AR52" i="10"/>
  <c r="AR51" i="10" s="1"/>
  <c r="AR23" i="10"/>
  <c r="AR17" i="10"/>
  <c r="AR18" i="10"/>
  <c r="AR19" i="10"/>
  <c r="AR20" i="10"/>
  <c r="AR21" i="10"/>
  <c r="AR22" i="10"/>
  <c r="AR16" i="10"/>
  <c r="AR85" i="10"/>
  <c r="T90" i="10"/>
  <c r="T85" i="10"/>
  <c r="T75" i="10"/>
  <c r="T74" i="10" s="1"/>
  <c r="T66" i="10"/>
  <c r="T51" i="10"/>
  <c r="T27" i="10"/>
  <c r="T26" i="10" s="1"/>
  <c r="AR30" i="10" s="1"/>
  <c r="T15" i="10"/>
  <c r="T13" i="10" s="1"/>
  <c r="AQ60" i="9"/>
  <c r="AQ58" i="9"/>
  <c r="AQ59" i="9"/>
  <c r="AQ57" i="9"/>
  <c r="AQ53" i="9"/>
  <c r="AQ52" i="9"/>
  <c r="AQ48" i="9"/>
  <c r="AQ44" i="9"/>
  <c r="AQ45" i="9"/>
  <c r="AQ46" i="9"/>
  <c r="AQ47" i="9"/>
  <c r="AQ43" i="9"/>
  <c r="AQ39" i="9"/>
  <c r="AQ38" i="9"/>
  <c r="AQ34" i="9"/>
  <c r="AQ33" i="9"/>
  <c r="AQ32" i="9" s="1"/>
  <c r="AQ29" i="9"/>
  <c r="AQ28" i="9"/>
  <c r="AQ24" i="9"/>
  <c r="AQ21" i="9"/>
  <c r="AQ22" i="9"/>
  <c r="AQ23" i="9"/>
  <c r="AQ20" i="9"/>
  <c r="AQ17" i="9"/>
  <c r="AQ37" i="9"/>
  <c r="AQ27" i="9"/>
  <c r="T56" i="9"/>
  <c r="T51" i="9"/>
  <c r="T42" i="9"/>
  <c r="T37" i="9"/>
  <c r="T32" i="9"/>
  <c r="T27" i="9"/>
  <c r="T19" i="9"/>
  <c r="T15" i="9"/>
  <c r="T13" i="9" s="1"/>
  <c r="AQ54" i="8"/>
  <c r="AQ48" i="8"/>
  <c r="AQ49" i="8"/>
  <c r="AQ50" i="8"/>
  <c r="AQ51" i="8"/>
  <c r="AQ52" i="8"/>
  <c r="AQ53" i="8"/>
  <c r="AQ47" i="8"/>
  <c r="AQ39" i="8"/>
  <c r="AQ34" i="8"/>
  <c r="AQ33" i="8"/>
  <c r="AQ32" i="8" s="1"/>
  <c r="AQ25" i="8"/>
  <c r="T46" i="8"/>
  <c r="T44" i="8" s="1"/>
  <c r="T39" i="8"/>
  <c r="T37" i="8" s="1"/>
  <c r="T32" i="8"/>
  <c r="T30" i="8" s="1"/>
  <c r="T24" i="8"/>
  <c r="T21" i="8" s="1"/>
  <c r="AP86" i="7"/>
  <c r="AP82" i="7"/>
  <c r="AP83" i="7"/>
  <c r="AP84" i="7"/>
  <c r="AP85" i="7"/>
  <c r="AP81" i="7"/>
  <c r="AP77" i="7"/>
  <c r="AP76" i="7"/>
  <c r="AP70" i="7"/>
  <c r="AP66" i="7"/>
  <c r="AP67" i="7"/>
  <c r="AP68" i="7"/>
  <c r="AP69" i="7"/>
  <c r="AP65" i="7"/>
  <c r="AP61" i="7"/>
  <c r="AP56" i="7"/>
  <c r="AP57" i="7"/>
  <c r="AP58" i="7"/>
  <c r="AP59" i="7"/>
  <c r="AP60" i="7"/>
  <c r="AP55" i="7"/>
  <c r="AP51" i="7"/>
  <c r="AP45" i="7"/>
  <c r="AP46" i="7"/>
  <c r="AP47" i="7"/>
  <c r="AP48" i="7"/>
  <c r="AP49" i="7"/>
  <c r="AP50" i="7"/>
  <c r="AP44" i="7"/>
  <c r="AP38" i="7"/>
  <c r="AP37" i="7"/>
  <c r="AP33" i="7"/>
  <c r="AP29" i="7"/>
  <c r="AP30" i="7"/>
  <c r="AP31" i="7"/>
  <c r="AP32" i="7"/>
  <c r="AP28" i="7"/>
  <c r="AP24" i="7"/>
  <c r="AP17" i="7"/>
  <c r="AP18" i="7"/>
  <c r="AP19" i="7"/>
  <c r="AP20" i="7"/>
  <c r="AP21" i="7"/>
  <c r="AP22" i="7"/>
  <c r="AP23" i="7"/>
  <c r="AP16" i="7"/>
  <c r="T90" i="7"/>
  <c r="AP91" i="7" l="1"/>
  <c r="AP92" i="7"/>
  <c r="AP93" i="7"/>
  <c r="AQ56" i="9"/>
  <c r="AR77" i="10"/>
  <c r="AR81" i="10"/>
  <c r="AP90" i="7"/>
  <c r="AQ22" i="8"/>
  <c r="AQ26" i="8"/>
  <c r="AQ15" i="9"/>
  <c r="AR15" i="10"/>
  <c r="AR28" i="10"/>
  <c r="AR75" i="10"/>
  <c r="AR74" i="10" s="1"/>
  <c r="AR79" i="10"/>
  <c r="AR90" i="10"/>
  <c r="AQ86" i="15"/>
  <c r="AO21" i="12"/>
  <c r="AR78" i="10"/>
  <c r="AR82" i="10"/>
  <c r="AR76" i="10"/>
  <c r="AR80" i="10"/>
  <c r="AR27" i="10"/>
  <c r="AR31" i="10"/>
  <c r="AR29" i="10"/>
  <c r="AQ46" i="8"/>
  <c r="AQ40" i="8"/>
  <c r="AQ41" i="8"/>
  <c r="AQ38" i="8"/>
  <c r="AQ37" i="8" s="1"/>
  <c r="AQ24" i="8"/>
  <c r="AQ23" i="8"/>
  <c r="AQ27" i="8"/>
  <c r="AR66" i="10"/>
  <c r="AQ51" i="9"/>
  <c r="AQ42" i="9"/>
  <c r="AQ19" i="9"/>
  <c r="AP89" i="7"/>
  <c r="AP80" i="7"/>
  <c r="AP75" i="7"/>
  <c r="AP36" i="7"/>
  <c r="T89" i="7"/>
  <c r="T80" i="7"/>
  <c r="T75" i="7"/>
  <c r="T73" i="7" s="1"/>
  <c r="T64" i="7"/>
  <c r="T54" i="7"/>
  <c r="T43" i="7"/>
  <c r="T41" i="7"/>
  <c r="T36" i="7"/>
  <c r="T27" i="7"/>
  <c r="T15" i="7"/>
  <c r="T13" i="7" s="1"/>
  <c r="AR92" i="6"/>
  <c r="AR91" i="6"/>
  <c r="AR87" i="6"/>
  <c r="AR85" i="6" s="1"/>
  <c r="AR86" i="6"/>
  <c r="AR82" i="6"/>
  <c r="AR76" i="6"/>
  <c r="AR78" i="6"/>
  <c r="AR80" i="6"/>
  <c r="AR71" i="6"/>
  <c r="AR68" i="6"/>
  <c r="AR69" i="6"/>
  <c r="AR70" i="6"/>
  <c r="AR67" i="6"/>
  <c r="AR63" i="6"/>
  <c r="AR53" i="6"/>
  <c r="AR54" i="6"/>
  <c r="AR55" i="6"/>
  <c r="AR56" i="6"/>
  <c r="AR57" i="6"/>
  <c r="AR58" i="6"/>
  <c r="AR59" i="6"/>
  <c r="AR60" i="6"/>
  <c r="AR61" i="6"/>
  <c r="AR62" i="6"/>
  <c r="AR52" i="6"/>
  <c r="AR23" i="6"/>
  <c r="AR16" i="6"/>
  <c r="T74" i="6"/>
  <c r="T75" i="6"/>
  <c r="AR75" i="6" s="1"/>
  <c r="AR17" i="6"/>
  <c r="AR18" i="6"/>
  <c r="AR19" i="6"/>
  <c r="AR20" i="6"/>
  <c r="AR21" i="6"/>
  <c r="AR22" i="6"/>
  <c r="AR90" i="6"/>
  <c r="AR81" i="6" l="1"/>
  <c r="AR79" i="6"/>
  <c r="AR77" i="6"/>
  <c r="AQ21" i="8"/>
  <c r="AR26" i="10"/>
  <c r="AP43" i="7"/>
  <c r="AP15" i="7"/>
  <c r="AP64" i="7"/>
  <c r="AP54" i="7"/>
  <c r="AP27" i="7"/>
  <c r="AR66" i="6"/>
  <c r="AR51" i="6"/>
  <c r="AR15" i="6"/>
  <c r="T90" i="6"/>
  <c r="T85" i="6"/>
  <c r="T66" i="6"/>
  <c r="T51" i="6"/>
  <c r="T27" i="6"/>
  <c r="T15" i="6"/>
  <c r="T13" i="6" s="1"/>
  <c r="AQ60" i="4"/>
  <c r="AQ58" i="4"/>
  <c r="AQ59" i="4"/>
  <c r="AQ57" i="4"/>
  <c r="AQ53" i="4"/>
  <c r="AQ52" i="4"/>
  <c r="AQ49" i="4"/>
  <c r="AQ44" i="4"/>
  <c r="AQ45" i="4"/>
  <c r="AQ46" i="4"/>
  <c r="AQ47" i="4"/>
  <c r="AQ48" i="4"/>
  <c r="AQ43" i="4"/>
  <c r="AQ42" i="4" s="1"/>
  <c r="AQ39" i="4"/>
  <c r="AQ38" i="4"/>
  <c r="AQ37" i="4" s="1"/>
  <c r="AQ34" i="4"/>
  <c r="AQ33" i="4"/>
  <c r="AQ29" i="4"/>
  <c r="AQ28" i="4"/>
  <c r="AQ24" i="4"/>
  <c r="AQ21" i="4"/>
  <c r="AQ22" i="4"/>
  <c r="AQ23" i="4"/>
  <c r="AQ20" i="4"/>
  <c r="AQ17" i="4"/>
  <c r="AQ16" i="4"/>
  <c r="AQ51" i="4"/>
  <c r="AQ32" i="4"/>
  <c r="T56" i="4"/>
  <c r="T51" i="4"/>
  <c r="T42" i="4"/>
  <c r="T37" i="4"/>
  <c r="T32" i="4"/>
  <c r="T27" i="4"/>
  <c r="T19" i="4"/>
  <c r="T15" i="4"/>
  <c r="T13" i="4" s="1"/>
  <c r="AQ53" i="5"/>
  <c r="AQ52" i="5"/>
  <c r="AQ51" i="5"/>
  <c r="AQ50" i="5"/>
  <c r="AQ49" i="5"/>
  <c r="AQ48" i="5"/>
  <c r="AQ47" i="5"/>
  <c r="AQ34" i="5"/>
  <c r="AQ33" i="5"/>
  <c r="T46" i="5"/>
  <c r="T44" i="5" s="1"/>
  <c r="T39" i="5"/>
  <c r="AQ41" i="5" s="1"/>
  <c r="T30" i="5"/>
  <c r="T32" i="5"/>
  <c r="T24" i="5"/>
  <c r="AQ26" i="5" s="1"/>
  <c r="T13" i="5"/>
  <c r="AO16" i="5"/>
  <c r="AQ23" i="5" l="1"/>
  <c r="AQ25" i="5"/>
  <c r="AQ27" i="5"/>
  <c r="AQ38" i="5"/>
  <c r="AQ40" i="5"/>
  <c r="T26" i="6"/>
  <c r="AR31" i="6"/>
  <c r="AR29" i="6"/>
  <c r="AR27" i="6"/>
  <c r="AR26" i="6" s="1"/>
  <c r="AR28" i="6"/>
  <c r="AR30" i="6"/>
  <c r="T21" i="5"/>
  <c r="T37" i="5"/>
  <c r="AQ22" i="5"/>
  <c r="AQ24" i="5"/>
  <c r="AQ39" i="5"/>
  <c r="AQ27" i="4"/>
  <c r="AQ56" i="4"/>
  <c r="AQ19" i="4"/>
  <c r="AQ15" i="4"/>
  <c r="AQ32" i="5"/>
  <c r="AQ46" i="5"/>
  <c r="AO83" i="15"/>
  <c r="AO78" i="15"/>
  <c r="AO74" i="15"/>
  <c r="AO73" i="15"/>
  <c r="AO67" i="15"/>
  <c r="AO57" i="15"/>
  <c r="AO58" i="15"/>
  <c r="AO54" i="15"/>
  <c r="AO52" i="15"/>
  <c r="AO48" i="15"/>
  <c r="AO45" i="15"/>
  <c r="AO41" i="15"/>
  <c r="AO35" i="15"/>
  <c r="AO31" i="15"/>
  <c r="AO30" i="15"/>
  <c r="AO29" i="15"/>
  <c r="AO24" i="15"/>
  <c r="AO22" i="15"/>
  <c r="AO19" i="15"/>
  <c r="AO17" i="15"/>
  <c r="AO16" i="15"/>
  <c r="AO92" i="14"/>
  <c r="AO91" i="14"/>
  <c r="AO87" i="14"/>
  <c r="AO86" i="14"/>
  <c r="AO71" i="14"/>
  <c r="AO69" i="14"/>
  <c r="AO67" i="14"/>
  <c r="AO55" i="14"/>
  <c r="AO56" i="14"/>
  <c r="AO57" i="14"/>
  <c r="AO59" i="14"/>
  <c r="AO63" i="14"/>
  <c r="AO62" i="14"/>
  <c r="AO52" i="14"/>
  <c r="AN60" i="13"/>
  <c r="AN59" i="13"/>
  <c r="AN57" i="13"/>
  <c r="AN53" i="13"/>
  <c r="AN52" i="13"/>
  <c r="AN47" i="13"/>
  <c r="AN43" i="13"/>
  <c r="AN39" i="13"/>
  <c r="AN38" i="13"/>
  <c r="AN33" i="13"/>
  <c r="AN29" i="13"/>
  <c r="AN28" i="13"/>
  <c r="AN24" i="13"/>
  <c r="AN20" i="13"/>
  <c r="AN17" i="13"/>
  <c r="AN16" i="13"/>
  <c r="AM47" i="12"/>
  <c r="AM33" i="12"/>
  <c r="AM19" i="12"/>
  <c r="AM17" i="12"/>
  <c r="AM16" i="12"/>
  <c r="AO80" i="11"/>
  <c r="AO71" i="11"/>
  <c r="AO75" i="11"/>
  <c r="AO70" i="11"/>
  <c r="AO64" i="11"/>
  <c r="AO59" i="11"/>
  <c r="AO55" i="11"/>
  <c r="AO49" i="11"/>
  <c r="AO45" i="11"/>
  <c r="AO41" i="11"/>
  <c r="AO39" i="11"/>
  <c r="AO33" i="11"/>
  <c r="AO32" i="11"/>
  <c r="AO28" i="11"/>
  <c r="AO24" i="11"/>
  <c r="AO16" i="11"/>
  <c r="AP92" i="10"/>
  <c r="AP91" i="10"/>
  <c r="AP87" i="10"/>
  <c r="AP86" i="10"/>
  <c r="AP71" i="10"/>
  <c r="AP69" i="10"/>
  <c r="AP67" i="10"/>
  <c r="AP63" i="10"/>
  <c r="AP62" i="10"/>
  <c r="AP60" i="10"/>
  <c r="AP57" i="10"/>
  <c r="AP55" i="10"/>
  <c r="AP53" i="10"/>
  <c r="AP52" i="10"/>
  <c r="AP23" i="10"/>
  <c r="AP16" i="10"/>
  <c r="AI16" i="10"/>
  <c r="AO57" i="9"/>
  <c r="AO52" i="9"/>
  <c r="AO47" i="9"/>
  <c r="AO43" i="9"/>
  <c r="AO38" i="9"/>
  <c r="AO34" i="9"/>
  <c r="AO29" i="9"/>
  <c r="AO28" i="9"/>
  <c r="AO23" i="9"/>
  <c r="AO20" i="9"/>
  <c r="AO16" i="9"/>
  <c r="AO54" i="8"/>
  <c r="AO53" i="8"/>
  <c r="AO52" i="8"/>
  <c r="AO51" i="8"/>
  <c r="AO49" i="8"/>
  <c r="AO48" i="8"/>
  <c r="AO47" i="8"/>
  <c r="AO34" i="8"/>
  <c r="AO33" i="8"/>
  <c r="AO19" i="8"/>
  <c r="AO16" i="8"/>
  <c r="AN86" i="7"/>
  <c r="AN81" i="7"/>
  <c r="AN76" i="7"/>
  <c r="AN70" i="7"/>
  <c r="AN66" i="7"/>
  <c r="AN60" i="7"/>
  <c r="AN57" i="7"/>
  <c r="AN55" i="7"/>
  <c r="AN51" i="7"/>
  <c r="AN49" i="7"/>
  <c r="AN44" i="7"/>
  <c r="AN38" i="7"/>
  <c r="AN37" i="7"/>
  <c r="AN33" i="7"/>
  <c r="AN28" i="7"/>
  <c r="AN24" i="7"/>
  <c r="AN21" i="7"/>
  <c r="AN16" i="7"/>
  <c r="AP92" i="6"/>
  <c r="AP91" i="6"/>
  <c r="AP87" i="6"/>
  <c r="AP86" i="6"/>
  <c r="AP71" i="6"/>
  <c r="AP70" i="6"/>
  <c r="AP69" i="6"/>
  <c r="AP68" i="6"/>
  <c r="AP67" i="6"/>
  <c r="AP62" i="6"/>
  <c r="AP63" i="6"/>
  <c r="AP54" i="6"/>
  <c r="AP52" i="6"/>
  <c r="AP23" i="6"/>
  <c r="AP17" i="6"/>
  <c r="AP16" i="6"/>
  <c r="AO60" i="4"/>
  <c r="AO57" i="4"/>
  <c r="AO53" i="4"/>
  <c r="AO46" i="4"/>
  <c r="AO43" i="4"/>
  <c r="AO38" i="4"/>
  <c r="AO33" i="4"/>
  <c r="AO28" i="4"/>
  <c r="AO23" i="4"/>
  <c r="AO21" i="4"/>
  <c r="AO16" i="4"/>
  <c r="AO33" i="5"/>
  <c r="AO19" i="5"/>
  <c r="R38" i="11"/>
  <c r="P24" i="5"/>
  <c r="R24" i="5"/>
  <c r="AO24" i="5" s="1"/>
  <c r="AQ37" i="5" l="1"/>
  <c r="AQ21" i="5"/>
  <c r="R19" i="13"/>
  <c r="R75" i="7"/>
  <c r="AO89" i="15" l="1"/>
  <c r="AO81" i="15"/>
  <c r="AO79" i="15"/>
  <c r="AO80" i="15"/>
  <c r="AO82" i="15"/>
  <c r="AO66" i="15"/>
  <c r="AO65" i="15"/>
  <c r="AO64" i="15"/>
  <c r="AO63" i="15"/>
  <c r="AM58" i="15"/>
  <c r="AO53" i="15"/>
  <c r="AO55" i="15"/>
  <c r="AO56" i="15"/>
  <c r="AM55" i="15"/>
  <c r="AM52" i="15"/>
  <c r="AO46" i="15"/>
  <c r="AO44" i="15"/>
  <c r="AO47" i="15"/>
  <c r="AO42" i="15"/>
  <c r="AO43" i="15"/>
  <c r="AM31" i="15"/>
  <c r="AM28" i="15"/>
  <c r="AO21" i="15"/>
  <c r="AO18" i="15"/>
  <c r="AO20" i="15"/>
  <c r="AO23" i="15"/>
  <c r="AM24" i="15"/>
  <c r="AM16" i="15"/>
  <c r="R86" i="15"/>
  <c r="R87" i="15"/>
  <c r="R77" i="15"/>
  <c r="R72" i="15"/>
  <c r="R70" i="15" s="1"/>
  <c r="R61" i="15"/>
  <c r="R51" i="15"/>
  <c r="R40" i="15"/>
  <c r="R38" i="15" s="1"/>
  <c r="R33" i="15"/>
  <c r="R27" i="15"/>
  <c r="R15" i="15"/>
  <c r="R13" i="15" s="1"/>
  <c r="AO68" i="14"/>
  <c r="AO70" i="14"/>
  <c r="AM71" i="14"/>
  <c r="AM70" i="14"/>
  <c r="AM67" i="14"/>
  <c r="AO53" i="14"/>
  <c r="AO54" i="14"/>
  <c r="AO58" i="14"/>
  <c r="AO60" i="14"/>
  <c r="AO61" i="14"/>
  <c r="AM53" i="14"/>
  <c r="AK53" i="14"/>
  <c r="R27" i="14"/>
  <c r="AO30" i="14" s="1"/>
  <c r="AO19" i="14"/>
  <c r="AO20" i="14"/>
  <c r="AO21" i="14"/>
  <c r="AO22" i="14"/>
  <c r="AO23" i="14"/>
  <c r="AO17" i="14"/>
  <c r="AO18" i="14"/>
  <c r="AO16" i="14"/>
  <c r="AM22" i="14"/>
  <c r="AM23" i="14"/>
  <c r="AM16" i="14"/>
  <c r="R90" i="14"/>
  <c r="R85" i="14"/>
  <c r="R75" i="14"/>
  <c r="R66" i="14"/>
  <c r="R51" i="14"/>
  <c r="P27" i="6"/>
  <c r="R27" i="6"/>
  <c r="R15" i="14"/>
  <c r="R13" i="14" s="1"/>
  <c r="AO90" i="15" l="1"/>
  <c r="AO87" i="15"/>
  <c r="AO88" i="15"/>
  <c r="AO81" i="14"/>
  <c r="AO75" i="14"/>
  <c r="AO82" i="14"/>
  <c r="AO80" i="14"/>
  <c r="AO79" i="14"/>
  <c r="AO77" i="14"/>
  <c r="AO29" i="14"/>
  <c r="AO76" i="14"/>
  <c r="R26" i="14"/>
  <c r="R74" i="14"/>
  <c r="AO28" i="14"/>
  <c r="AO78" i="14"/>
  <c r="AO27" i="14"/>
  <c r="AO31" i="14"/>
  <c r="AP28" i="6"/>
  <c r="AP31" i="6"/>
  <c r="AP27" i="6"/>
  <c r="AP30" i="6"/>
  <c r="AP29" i="6"/>
  <c r="AN58" i="13"/>
  <c r="AN49" i="13"/>
  <c r="AN48" i="13"/>
  <c r="AN46" i="13"/>
  <c r="AN45" i="13"/>
  <c r="AN44" i="13"/>
  <c r="AJ49" i="13"/>
  <c r="AL39" i="13"/>
  <c r="AL38" i="13"/>
  <c r="AN34" i="13"/>
  <c r="AL34" i="13"/>
  <c r="AN21" i="13"/>
  <c r="AL24" i="13"/>
  <c r="AN22" i="13"/>
  <c r="AN23" i="13"/>
  <c r="AL23" i="13"/>
  <c r="AL20" i="13"/>
  <c r="AN15" i="13"/>
  <c r="AL17" i="13"/>
  <c r="AL16" i="13"/>
  <c r="R56" i="13"/>
  <c r="R51" i="13"/>
  <c r="R42" i="13"/>
  <c r="R37" i="13"/>
  <c r="R32" i="13"/>
  <c r="R27" i="13"/>
  <c r="R15" i="13"/>
  <c r="R13" i="13" s="1"/>
  <c r="AM54" i="12"/>
  <c r="AM53" i="12"/>
  <c r="AM52" i="12"/>
  <c r="AM51" i="12"/>
  <c r="AM48" i="12"/>
  <c r="AM49" i="12"/>
  <c r="AM50" i="12"/>
  <c r="AK54" i="12"/>
  <c r="AK53" i="12"/>
  <c r="AK47" i="12"/>
  <c r="AM34" i="12"/>
  <c r="AK33" i="12"/>
  <c r="AM18" i="12"/>
  <c r="AK19" i="12"/>
  <c r="AK16" i="12"/>
  <c r="R46" i="12"/>
  <c r="R44" i="12" s="1"/>
  <c r="R39" i="12"/>
  <c r="AM40" i="12" s="1"/>
  <c r="R32" i="12"/>
  <c r="R30" i="12" s="1"/>
  <c r="R24" i="12"/>
  <c r="AM25" i="12" s="1"/>
  <c r="R15" i="12"/>
  <c r="R13" i="12" s="1"/>
  <c r="AM80" i="11"/>
  <c r="AO79" i="11"/>
  <c r="AM79" i="11"/>
  <c r="AO78" i="11"/>
  <c r="AO77" i="11"/>
  <c r="AO76" i="11"/>
  <c r="AO63" i="11"/>
  <c r="AO62" i="11"/>
  <c r="AO61" i="11"/>
  <c r="AO60" i="11"/>
  <c r="AO54" i="11"/>
  <c r="AM54" i="11"/>
  <c r="AM55" i="11"/>
  <c r="AO50" i="11"/>
  <c r="AO51" i="11"/>
  <c r="AO52" i="11"/>
  <c r="AO53" i="11"/>
  <c r="AO44" i="11"/>
  <c r="AO43" i="11"/>
  <c r="AO42" i="11"/>
  <c r="AO40" i="11"/>
  <c r="AO29" i="11"/>
  <c r="AO23" i="11"/>
  <c r="AO22" i="11"/>
  <c r="AO21" i="11"/>
  <c r="AO19" i="11"/>
  <c r="AO17" i="11"/>
  <c r="AO18" i="11"/>
  <c r="AO20" i="11"/>
  <c r="AM19" i="11"/>
  <c r="AM16" i="11"/>
  <c r="AM24" i="12" l="1"/>
  <c r="AM26" i="12"/>
  <c r="AQ74" i="14"/>
  <c r="AQ26" i="14"/>
  <c r="AM27" i="12"/>
  <c r="AM22" i="12"/>
  <c r="R21" i="12"/>
  <c r="AM23" i="12"/>
  <c r="AM39" i="12"/>
  <c r="R37" i="12"/>
  <c r="AM41" i="12"/>
  <c r="AM38" i="12"/>
  <c r="AO15" i="11"/>
  <c r="R84" i="11"/>
  <c r="R74" i="11"/>
  <c r="R69" i="11"/>
  <c r="R67" i="11" s="1"/>
  <c r="R58" i="11"/>
  <c r="R48" i="11"/>
  <c r="R36" i="11"/>
  <c r="P38" i="11"/>
  <c r="AP90" i="10"/>
  <c r="AM91" i="10"/>
  <c r="AP85" i="10"/>
  <c r="AP70" i="10"/>
  <c r="AM69" i="10"/>
  <c r="AP68" i="10"/>
  <c r="AM70" i="10"/>
  <c r="AM67" i="10"/>
  <c r="AP61" i="10"/>
  <c r="AM63" i="10"/>
  <c r="AM56" i="10"/>
  <c r="AP56" i="10"/>
  <c r="AP54" i="10"/>
  <c r="AP58" i="10"/>
  <c r="AP59" i="10"/>
  <c r="AP22" i="10"/>
  <c r="AP17" i="10"/>
  <c r="AP18" i="10"/>
  <c r="AP19" i="10"/>
  <c r="AP20" i="10"/>
  <c r="AP21" i="10"/>
  <c r="AM23" i="10"/>
  <c r="AM19" i="10"/>
  <c r="AM16" i="10"/>
  <c r="AO60" i="9"/>
  <c r="AO59" i="9"/>
  <c r="AO58" i="9"/>
  <c r="AO53" i="9"/>
  <c r="AO48" i="9"/>
  <c r="AO46" i="9"/>
  <c r="AO45" i="9"/>
  <c r="AO44" i="9"/>
  <c r="AO39" i="9"/>
  <c r="AO49" i="9"/>
  <c r="AO33" i="9"/>
  <c r="AM29" i="9"/>
  <c r="AM28" i="9"/>
  <c r="AO24" i="9"/>
  <c r="AO22" i="9"/>
  <c r="AO21" i="9"/>
  <c r="AO17" i="9"/>
  <c r="AM17" i="9"/>
  <c r="AM16" i="9"/>
  <c r="AM50" i="8"/>
  <c r="AM51" i="8"/>
  <c r="AM53" i="8"/>
  <c r="AM54" i="8"/>
  <c r="AM47" i="8"/>
  <c r="AO50" i="8"/>
  <c r="AM34" i="8"/>
  <c r="AM33" i="8"/>
  <c r="AO17" i="8"/>
  <c r="AO18" i="8"/>
  <c r="AM19" i="8"/>
  <c r="AM16" i="8"/>
  <c r="AN82" i="7"/>
  <c r="AN83" i="7"/>
  <c r="AN84" i="7"/>
  <c r="AN85" i="7"/>
  <c r="AM86" i="7"/>
  <c r="AM81" i="7"/>
  <c r="AN77" i="7"/>
  <c r="AN75" i="7" s="1"/>
  <c r="AM76" i="7"/>
  <c r="AN67" i="7"/>
  <c r="AN68" i="7"/>
  <c r="AN69" i="7"/>
  <c r="AN65" i="7"/>
  <c r="AM70" i="7"/>
  <c r="AM65" i="7"/>
  <c r="AN61" i="7"/>
  <c r="AN56" i="7"/>
  <c r="AN58" i="7"/>
  <c r="AN59" i="7"/>
  <c r="AM61" i="7"/>
  <c r="AM59" i="7"/>
  <c r="AM55" i="7"/>
  <c r="AN48" i="7"/>
  <c r="AN50" i="7"/>
  <c r="AN45" i="7"/>
  <c r="AN46" i="7"/>
  <c r="AN47" i="7"/>
  <c r="AM51" i="7"/>
  <c r="AM44" i="7"/>
  <c r="AN36" i="7"/>
  <c r="AN30" i="7"/>
  <c r="AN31" i="7"/>
  <c r="AN32" i="7"/>
  <c r="AN29" i="7"/>
  <c r="AM28" i="7"/>
  <c r="AN23" i="7"/>
  <c r="AN22" i="7"/>
  <c r="AN20" i="7"/>
  <c r="AN19" i="7"/>
  <c r="AN17" i="7"/>
  <c r="AN18" i="7"/>
  <c r="AM16" i="7"/>
  <c r="AM33" i="7"/>
  <c r="AM32" i="7"/>
  <c r="AM24" i="7"/>
  <c r="AN87" i="6"/>
  <c r="AN86" i="6"/>
  <c r="AN71" i="6"/>
  <c r="AN70" i="6"/>
  <c r="AN69" i="6"/>
  <c r="AN68" i="6"/>
  <c r="AN67" i="6"/>
  <c r="AP58" i="6"/>
  <c r="AP57" i="6"/>
  <c r="AP60" i="6"/>
  <c r="AP61" i="6"/>
  <c r="AP53" i="6"/>
  <c r="AP55" i="6"/>
  <c r="AP56" i="6"/>
  <c r="AP59" i="6"/>
  <c r="AN63" i="6"/>
  <c r="AN62" i="6"/>
  <c r="AN59" i="6"/>
  <c r="AN52" i="6"/>
  <c r="AN30" i="6"/>
  <c r="AN29" i="6"/>
  <c r="AN28" i="6"/>
  <c r="AN27" i="6"/>
  <c r="AP22" i="6"/>
  <c r="AP21" i="6"/>
  <c r="AP20" i="6"/>
  <c r="AP18" i="6"/>
  <c r="AP19" i="6"/>
  <c r="AN16" i="6"/>
  <c r="AN17" i="6"/>
  <c r="AN31" i="6"/>
  <c r="AN23" i="6"/>
  <c r="AN20" i="6"/>
  <c r="AN54" i="7" l="1"/>
  <c r="R83" i="11"/>
  <c r="AO87" i="11"/>
  <c r="AO84" i="11"/>
  <c r="AO86" i="11"/>
  <c r="AO85" i="11"/>
  <c r="AP66" i="10"/>
  <c r="AP51" i="10"/>
  <c r="AP15" i="10"/>
  <c r="AO56" i="9"/>
  <c r="AN80" i="7"/>
  <c r="AN64" i="7"/>
  <c r="AN43" i="7"/>
  <c r="AN27" i="7"/>
  <c r="AN15" i="7"/>
  <c r="AN22" i="6"/>
  <c r="AN21" i="6"/>
  <c r="AN19" i="6"/>
  <c r="AN18" i="6"/>
  <c r="AM59" i="4"/>
  <c r="AO58" i="4"/>
  <c r="AM51" i="5"/>
  <c r="AM33" i="5"/>
  <c r="AM26" i="5"/>
  <c r="AM22" i="5"/>
  <c r="AM19" i="5"/>
  <c r="AM16" i="5"/>
  <c r="AO59" i="4"/>
  <c r="AM60" i="4"/>
  <c r="AM58" i="4"/>
  <c r="AM57" i="4"/>
  <c r="AO52" i="4"/>
  <c r="AM53" i="4"/>
  <c r="AM52" i="4"/>
  <c r="AO48" i="4"/>
  <c r="AO47" i="4"/>
  <c r="AO45" i="4"/>
  <c r="AO44" i="4"/>
  <c r="AM44" i="4"/>
  <c r="AM45" i="4"/>
  <c r="AM46" i="4"/>
  <c r="AM48" i="4"/>
  <c r="AM47" i="4"/>
  <c r="AM43" i="4"/>
  <c r="AK44" i="4"/>
  <c r="AK43" i="4"/>
  <c r="AK46" i="4"/>
  <c r="AO49" i="4"/>
  <c r="AO39" i="4"/>
  <c r="AM38" i="4"/>
  <c r="AM39" i="4"/>
  <c r="AK38" i="4"/>
  <c r="AO34" i="4"/>
  <c r="AM33" i="4"/>
  <c r="AM34" i="4"/>
  <c r="AK34" i="4"/>
  <c r="AK33" i="4"/>
  <c r="AO29" i="4"/>
  <c r="AM29" i="4"/>
  <c r="AM28" i="4"/>
  <c r="AK28" i="4"/>
  <c r="AO24" i="4"/>
  <c r="AM24" i="4"/>
  <c r="AO22" i="4"/>
  <c r="AO20" i="4"/>
  <c r="AM17" i="4"/>
  <c r="AM25" i="4"/>
  <c r="AM23" i="4"/>
  <c r="AM20" i="4"/>
  <c r="AK25" i="4"/>
  <c r="AM22" i="4"/>
  <c r="AM21" i="4"/>
  <c r="AK20" i="4"/>
  <c r="AO17" i="4"/>
  <c r="AM16" i="4"/>
  <c r="AK17" i="4"/>
  <c r="AO54" i="5"/>
  <c r="AO53" i="5"/>
  <c r="AO52" i="5"/>
  <c r="AO51" i="5"/>
  <c r="AO50" i="5"/>
  <c r="AO49" i="5"/>
  <c r="AO48" i="5"/>
  <c r="AO47" i="5"/>
  <c r="AM54" i="5"/>
  <c r="AM48" i="5"/>
  <c r="AM47" i="5"/>
  <c r="AO34" i="5"/>
  <c r="AO32" i="5" s="1"/>
  <c r="AO27" i="5"/>
  <c r="AO26" i="5"/>
  <c r="AO25" i="5"/>
  <c r="AM25" i="5"/>
  <c r="AO23" i="5"/>
  <c r="AO22" i="5"/>
  <c r="AO18" i="5"/>
  <c r="AO17" i="5"/>
  <c r="AO15" i="5" l="1"/>
  <c r="AQ83" i="11"/>
  <c r="R31" i="11"/>
  <c r="R27" i="11"/>
  <c r="R15" i="11"/>
  <c r="R13" i="11" s="1"/>
  <c r="R90" i="10"/>
  <c r="R85" i="10"/>
  <c r="R75" i="10"/>
  <c r="R66" i="10"/>
  <c r="R51" i="10"/>
  <c r="R74" i="10" l="1"/>
  <c r="AP82" i="10"/>
  <c r="AP79" i="10"/>
  <c r="AP81" i="10"/>
  <c r="AP75" i="10"/>
  <c r="AP78" i="10"/>
  <c r="AP76" i="10"/>
  <c r="AP80" i="10"/>
  <c r="AP77" i="10"/>
  <c r="R27" i="10"/>
  <c r="R26" i="10" s="1"/>
  <c r="R15" i="10"/>
  <c r="R13" i="10" s="1"/>
  <c r="R56" i="9"/>
  <c r="R51" i="9"/>
  <c r="R42" i="9"/>
  <c r="R37" i="9"/>
  <c r="R32" i="9"/>
  <c r="R27" i="9"/>
  <c r="R19" i="9"/>
  <c r="R15" i="9"/>
  <c r="R13" i="9" s="1"/>
  <c r="R46" i="8"/>
  <c r="R44" i="8" s="1"/>
  <c r="P46" i="8"/>
  <c r="R39" i="8"/>
  <c r="R32" i="8"/>
  <c r="R30" i="8" s="1"/>
  <c r="R24" i="8"/>
  <c r="R15" i="8"/>
  <c r="R13" i="8" s="1"/>
  <c r="R90" i="7"/>
  <c r="R80" i="7"/>
  <c r="R73" i="7"/>
  <c r="R64" i="7"/>
  <c r="AP74" i="10" l="1"/>
  <c r="AP27" i="10"/>
  <c r="AP31" i="10"/>
  <c r="AP30" i="10"/>
  <c r="AP29" i="10"/>
  <c r="AP28" i="10"/>
  <c r="R37" i="8"/>
  <c r="AO41" i="8"/>
  <c r="AO38" i="8"/>
  <c r="AO40" i="8"/>
  <c r="AO39" i="8"/>
  <c r="R21" i="8"/>
  <c r="AO23" i="8"/>
  <c r="AO27" i="8"/>
  <c r="AO25" i="8"/>
  <c r="AO26" i="8"/>
  <c r="AO24" i="8"/>
  <c r="AO22" i="8"/>
  <c r="R89" i="7"/>
  <c r="AN93" i="7"/>
  <c r="AN90" i="7"/>
  <c r="AN92" i="7"/>
  <c r="AN91" i="7"/>
  <c r="R54" i="7"/>
  <c r="R43" i="7"/>
  <c r="R41" i="7" s="1"/>
  <c r="R36" i="7"/>
  <c r="R27" i="7"/>
  <c r="R15" i="7"/>
  <c r="R13" i="7" s="1"/>
  <c r="R85" i="6"/>
  <c r="R90" i="6"/>
  <c r="R75" i="6"/>
  <c r="AN89" i="7" l="1"/>
  <c r="AP26" i="10"/>
  <c r="AO21" i="8"/>
  <c r="AR74" i="6"/>
  <c r="R74" i="6"/>
  <c r="AP78" i="6"/>
  <c r="AP77" i="6"/>
  <c r="AP82" i="6"/>
  <c r="AP76" i="6"/>
  <c r="AP79" i="6"/>
  <c r="AP75" i="6"/>
  <c r="AP81" i="6"/>
  <c r="AP80" i="6"/>
  <c r="R66" i="6"/>
  <c r="R51" i="6"/>
  <c r="AJ36" i="6"/>
  <c r="AL54" i="6"/>
  <c r="R26" i="6"/>
  <c r="R15" i="6"/>
  <c r="R13" i="6" s="1"/>
  <c r="R56" i="4" l="1"/>
  <c r="R51" i="4"/>
  <c r="R42" i="4"/>
  <c r="P42" i="4"/>
  <c r="R37" i="4"/>
  <c r="R32" i="4"/>
  <c r="R27" i="4"/>
  <c r="R19" i="4"/>
  <c r="R15" i="4"/>
  <c r="R13" i="4" s="1"/>
  <c r="R46" i="5" l="1"/>
  <c r="R44" i="5" s="1"/>
  <c r="R39" i="5"/>
  <c r="R32" i="5"/>
  <c r="R30" i="5" s="1"/>
  <c r="R21" i="5"/>
  <c r="R37" i="5" l="1"/>
  <c r="AO39" i="5"/>
  <c r="AO38" i="5"/>
  <c r="AO40" i="5"/>
  <c r="AO41" i="5"/>
  <c r="R15" i="5"/>
  <c r="R13" i="5" s="1"/>
  <c r="AO72" i="15" l="1"/>
  <c r="AO40" i="15"/>
  <c r="AO33" i="15"/>
  <c r="AO85" i="14"/>
  <c r="AN51" i="13"/>
  <c r="AN27" i="13"/>
  <c r="AO58" i="11"/>
  <c r="AO51" i="9"/>
  <c r="AO42" i="9"/>
  <c r="AP90" i="6"/>
  <c r="AO51" i="4"/>
  <c r="AO37" i="4"/>
  <c r="P56" i="4"/>
  <c r="P51" i="4"/>
  <c r="P37" i="4"/>
  <c r="P32" i="4"/>
  <c r="P27" i="4"/>
  <c r="P19" i="4"/>
  <c r="P15" i="4"/>
  <c r="P13" i="4" s="1"/>
  <c r="AO77" i="15" l="1"/>
  <c r="AO90" i="14"/>
  <c r="AO15" i="14"/>
  <c r="AN37" i="13"/>
  <c r="AN32" i="13"/>
  <c r="AM32" i="12"/>
  <c r="AM15" i="12"/>
  <c r="AO74" i="11"/>
  <c r="AO69" i="11"/>
  <c r="AO48" i="11"/>
  <c r="AO38" i="11"/>
  <c r="AN19" i="13"/>
  <c r="AN56" i="13"/>
  <c r="AO61" i="15"/>
  <c r="AO46" i="5"/>
  <c r="AO32" i="4"/>
  <c r="AO56" i="4"/>
  <c r="AM46" i="12"/>
  <c r="AN42" i="13"/>
  <c r="AO66" i="14"/>
  <c r="AO27" i="15"/>
  <c r="AO51" i="15"/>
  <c r="AO51" i="14"/>
  <c r="AO15" i="15"/>
  <c r="AO31" i="11"/>
  <c r="AO27" i="11"/>
  <c r="AO37" i="9"/>
  <c r="AO32" i="9"/>
  <c r="AO27" i="9"/>
  <c r="AO19" i="9"/>
  <c r="AO15" i="9"/>
  <c r="AO46" i="8"/>
  <c r="AO32" i="8"/>
  <c r="AO15" i="8"/>
  <c r="AO42" i="4"/>
  <c r="AO27" i="4"/>
  <c r="AO15" i="4"/>
  <c r="AO19" i="4"/>
  <c r="AP15" i="6"/>
  <c r="AP66" i="6"/>
  <c r="AP51" i="6"/>
  <c r="AP85" i="6"/>
  <c r="AG33" i="11"/>
  <c r="AG32" i="11"/>
  <c r="AG38" i="7"/>
  <c r="AG37" i="7"/>
  <c r="AI37" i="7"/>
  <c r="AK34" i="15"/>
  <c r="AM33" i="11"/>
  <c r="AM38" i="7"/>
  <c r="AM37" i="7"/>
  <c r="N24" i="5" l="1"/>
  <c r="AM79" i="15" l="1"/>
  <c r="AM80" i="15"/>
  <c r="AM81" i="15"/>
  <c r="AM82" i="15"/>
  <c r="AM83" i="15"/>
  <c r="AM78" i="15"/>
  <c r="AM74" i="15"/>
  <c r="AM73" i="15"/>
  <c r="AM63" i="15"/>
  <c r="AM64" i="15"/>
  <c r="AM65" i="15"/>
  <c r="AM66" i="15"/>
  <c r="AM67" i="15"/>
  <c r="AM62" i="15"/>
  <c r="AM53" i="15"/>
  <c r="AM54" i="15"/>
  <c r="AM56" i="15"/>
  <c r="AM57" i="15"/>
  <c r="AM42" i="15"/>
  <c r="AM43" i="15"/>
  <c r="AM44" i="15"/>
  <c r="AM45" i="15"/>
  <c r="AM46" i="15"/>
  <c r="AM47" i="15"/>
  <c r="AM48" i="15"/>
  <c r="AM41" i="15"/>
  <c r="AM35" i="15"/>
  <c r="AM29" i="15"/>
  <c r="AM30" i="15"/>
  <c r="AM17" i="15"/>
  <c r="AM18" i="15"/>
  <c r="AM19" i="15"/>
  <c r="AM20" i="15"/>
  <c r="AM21" i="15"/>
  <c r="AM22" i="15"/>
  <c r="AM23" i="15"/>
  <c r="AM92" i="14"/>
  <c r="AM91" i="14"/>
  <c r="AM87" i="14"/>
  <c r="AM86" i="14"/>
  <c r="AM68" i="14"/>
  <c r="AM69" i="14"/>
  <c r="AM54" i="14"/>
  <c r="AM55" i="14"/>
  <c r="AM56" i="14"/>
  <c r="AM57" i="14"/>
  <c r="AM58" i="14"/>
  <c r="AM59" i="14"/>
  <c r="AM60" i="14"/>
  <c r="AM61" i="14"/>
  <c r="AM62" i="14"/>
  <c r="AM63" i="14"/>
  <c r="AM52" i="14"/>
  <c r="AM17" i="14"/>
  <c r="AM18" i="14"/>
  <c r="AM19" i="14"/>
  <c r="AM20" i="14"/>
  <c r="AM21" i="14"/>
  <c r="AL58" i="13"/>
  <c r="AL59" i="13"/>
  <c r="AL60" i="13"/>
  <c r="AL57" i="13"/>
  <c r="AL53" i="13"/>
  <c r="AL52" i="13"/>
  <c r="AL44" i="13"/>
  <c r="AL45" i="13"/>
  <c r="AL46" i="13"/>
  <c r="AL47" i="13"/>
  <c r="AL48" i="13"/>
  <c r="AL43" i="13"/>
  <c r="AL33" i="13"/>
  <c r="AL29" i="13"/>
  <c r="AL28" i="13"/>
  <c r="AL21" i="13"/>
  <c r="AL22" i="13"/>
  <c r="AK48" i="12"/>
  <c r="AK49" i="12"/>
  <c r="AK50" i="12"/>
  <c r="AK51" i="12"/>
  <c r="AK52" i="12"/>
  <c r="AK34" i="12"/>
  <c r="AK17" i="12"/>
  <c r="AK18" i="12"/>
  <c r="AM76" i="11"/>
  <c r="AM77" i="11"/>
  <c r="AM78" i="11"/>
  <c r="AM75" i="11"/>
  <c r="AM71" i="11"/>
  <c r="AM70" i="11"/>
  <c r="AM60" i="11"/>
  <c r="AM61" i="11"/>
  <c r="AM62" i="11"/>
  <c r="AM63" i="11"/>
  <c r="AM64" i="11"/>
  <c r="AM59" i="11"/>
  <c r="AM50" i="11"/>
  <c r="AM51" i="11"/>
  <c r="AM52" i="11"/>
  <c r="AM53" i="11"/>
  <c r="AM49" i="11"/>
  <c r="AM40" i="11"/>
  <c r="AM41" i="11"/>
  <c r="AM42" i="11"/>
  <c r="AM43" i="11"/>
  <c r="AM44" i="11"/>
  <c r="AM45" i="11"/>
  <c r="AM39" i="11"/>
  <c r="AM32" i="11"/>
  <c r="AM29" i="11"/>
  <c r="AM28" i="11"/>
  <c r="AM17" i="11"/>
  <c r="AM18" i="11"/>
  <c r="AM20" i="11"/>
  <c r="AM21" i="11"/>
  <c r="AM22" i="11"/>
  <c r="AM23" i="11"/>
  <c r="AM24" i="11"/>
  <c r="AM92" i="10"/>
  <c r="AM90" i="10" s="1"/>
  <c r="AM87" i="10"/>
  <c r="AM86" i="10"/>
  <c r="AM68" i="10"/>
  <c r="AM71" i="10"/>
  <c r="AM53" i="10"/>
  <c r="AM54" i="10"/>
  <c r="AM55" i="10"/>
  <c r="AM57" i="10"/>
  <c r="AM58" i="10"/>
  <c r="AM59" i="10"/>
  <c r="AM60" i="10"/>
  <c r="AM61" i="10"/>
  <c r="AM62" i="10"/>
  <c r="AM52" i="10"/>
  <c r="AM17" i="10"/>
  <c r="AM18" i="10"/>
  <c r="AM20" i="10"/>
  <c r="AM21" i="10"/>
  <c r="AM22" i="10"/>
  <c r="AM60" i="9"/>
  <c r="AM58" i="9"/>
  <c r="AM59" i="9"/>
  <c r="AM57" i="9"/>
  <c r="AM53" i="9"/>
  <c r="AM52" i="9"/>
  <c r="AM44" i="9"/>
  <c r="AM45" i="9"/>
  <c r="AM46" i="9"/>
  <c r="AM47" i="9"/>
  <c r="AM48" i="9"/>
  <c r="AM43" i="9"/>
  <c r="AM39" i="9"/>
  <c r="AM38" i="9"/>
  <c r="AM34" i="9"/>
  <c r="AM33" i="9"/>
  <c r="AM21" i="9"/>
  <c r="AM22" i="9"/>
  <c r="AM23" i="9"/>
  <c r="AM24" i="9"/>
  <c r="AM20" i="9"/>
  <c r="AM48" i="8"/>
  <c r="AM49" i="8"/>
  <c r="AM52" i="8"/>
  <c r="AM17" i="8"/>
  <c r="AM18" i="8"/>
  <c r="AM82" i="7"/>
  <c r="AM83" i="7"/>
  <c r="AM84" i="7"/>
  <c r="AM85" i="7"/>
  <c r="AM77" i="7"/>
  <c r="AM66" i="7"/>
  <c r="AM67" i="7"/>
  <c r="AM68" i="7"/>
  <c r="AM69" i="7"/>
  <c r="AM56" i="7"/>
  <c r="AM57" i="7"/>
  <c r="AM58" i="7"/>
  <c r="AM60" i="7"/>
  <c r="AM45" i="7"/>
  <c r="AM46" i="7"/>
  <c r="AM47" i="7"/>
  <c r="AM48" i="7"/>
  <c r="AM49" i="7"/>
  <c r="AM50" i="7"/>
  <c r="AM29" i="7"/>
  <c r="AM30" i="7"/>
  <c r="AM31" i="7"/>
  <c r="AM17" i="7"/>
  <c r="AM18" i="7"/>
  <c r="AM19" i="7"/>
  <c r="AM20" i="7"/>
  <c r="AM21" i="7"/>
  <c r="AM22" i="7"/>
  <c r="AM23" i="7"/>
  <c r="AM15" i="4"/>
  <c r="AM49" i="5"/>
  <c r="AM50" i="5"/>
  <c r="AM52" i="5"/>
  <c r="AM53" i="5"/>
  <c r="AM34" i="5"/>
  <c r="AK25" i="5"/>
  <c r="AM17" i="5"/>
  <c r="AM18" i="5"/>
  <c r="AN92" i="6"/>
  <c r="AN91" i="6"/>
  <c r="AN53" i="6"/>
  <c r="AN54" i="6"/>
  <c r="AN55" i="6"/>
  <c r="AN56" i="6"/>
  <c r="AN57" i="6"/>
  <c r="AN58" i="6"/>
  <c r="AN60" i="6"/>
  <c r="AN61" i="6"/>
  <c r="AL55" i="6"/>
  <c r="AL52" i="6"/>
  <c r="AM66" i="10" l="1"/>
  <c r="AM15" i="5"/>
  <c r="P87" i="15"/>
  <c r="P86" i="15"/>
  <c r="P75" i="14"/>
  <c r="AM75" i="14" s="1"/>
  <c r="P27" i="14"/>
  <c r="P39" i="12"/>
  <c r="P32" i="12"/>
  <c r="P24" i="12"/>
  <c r="P15" i="12"/>
  <c r="P84" i="11"/>
  <c r="P58" i="11"/>
  <c r="P48" i="11"/>
  <c r="P36" i="11"/>
  <c r="N38" i="11"/>
  <c r="P75" i="10"/>
  <c r="P27" i="10"/>
  <c r="P51" i="9"/>
  <c r="N51" i="9"/>
  <c r="AM82" i="10" l="1"/>
  <c r="AM75" i="10"/>
  <c r="AM90" i="15"/>
  <c r="AM87" i="15"/>
  <c r="AM29" i="14"/>
  <c r="AM27" i="14"/>
  <c r="P21" i="12"/>
  <c r="AK22" i="12"/>
  <c r="AK25" i="12"/>
  <c r="AK27" i="12"/>
  <c r="AK23" i="12"/>
  <c r="AK24" i="12"/>
  <c r="AK26" i="12"/>
  <c r="AM84" i="11"/>
  <c r="AM85" i="11"/>
  <c r="AM87" i="11"/>
  <c r="AM86" i="11"/>
  <c r="AM76" i="14"/>
  <c r="AM80" i="14"/>
  <c r="AM77" i="14"/>
  <c r="AM81" i="14"/>
  <c r="AM82" i="14"/>
  <c r="AM79" i="14"/>
  <c r="AM78" i="14"/>
  <c r="AM79" i="10"/>
  <c r="AM76" i="10"/>
  <c r="AM80" i="10"/>
  <c r="AM78" i="10"/>
  <c r="AM77" i="10"/>
  <c r="AM81" i="10"/>
  <c r="AM30" i="14"/>
  <c r="AM31" i="14"/>
  <c r="AK38" i="12"/>
  <c r="AK39" i="12"/>
  <c r="AK41" i="12"/>
  <c r="AK40" i="12"/>
  <c r="AM88" i="15"/>
  <c r="AM89" i="15"/>
  <c r="N37" i="9"/>
  <c r="P37" i="9"/>
  <c r="P39" i="8"/>
  <c r="N39" i="8"/>
  <c r="P24" i="8"/>
  <c r="P90" i="7"/>
  <c r="N90" i="7"/>
  <c r="P75" i="6"/>
  <c r="P66" i="6"/>
  <c r="N27" i="6"/>
  <c r="N51" i="4"/>
  <c r="L51" i="4"/>
  <c r="P37" i="8" l="1"/>
  <c r="AM40" i="8"/>
  <c r="AM39" i="8"/>
  <c r="AM41" i="8"/>
  <c r="AM25" i="8"/>
  <c r="AM27" i="8"/>
  <c r="AM22" i="8"/>
  <c r="AM92" i="7"/>
  <c r="AM91" i="7"/>
  <c r="AM90" i="7"/>
  <c r="AN75" i="6"/>
  <c r="AN82" i="6"/>
  <c r="AN79" i="6"/>
  <c r="AO86" i="15"/>
  <c r="AO74" i="14"/>
  <c r="AO26" i="14"/>
  <c r="AM37" i="12"/>
  <c r="AM21" i="12"/>
  <c r="AO83" i="11"/>
  <c r="AM26" i="8"/>
  <c r="AM23" i="8"/>
  <c r="AM24" i="8"/>
  <c r="AN77" i="6"/>
  <c r="AN81" i="6"/>
  <c r="AN78" i="6"/>
  <c r="AN76" i="6"/>
  <c r="AN80" i="6"/>
  <c r="AM93" i="7"/>
  <c r="AM38" i="8"/>
  <c r="P39" i="5"/>
  <c r="AM39" i="5" s="1"/>
  <c r="AM89" i="7" l="1"/>
  <c r="AM37" i="8"/>
  <c r="AP74" i="6"/>
  <c r="AP26" i="6"/>
  <c r="AO37" i="8"/>
  <c r="AM40" i="5"/>
  <c r="AM38" i="5"/>
  <c r="AM41" i="5"/>
  <c r="AM27" i="5"/>
  <c r="AM23" i="5"/>
  <c r="AM24" i="5"/>
  <c r="AM15" i="15"/>
  <c r="AM27" i="15"/>
  <c r="AM33" i="15"/>
  <c r="AM40" i="15"/>
  <c r="AM51" i="15"/>
  <c r="AM61" i="15"/>
  <c r="AM72" i="15"/>
  <c r="AM77" i="15"/>
  <c r="AM86" i="15"/>
  <c r="P77" i="15"/>
  <c r="P72" i="15"/>
  <c r="P70" i="15" s="1"/>
  <c r="P61" i="15"/>
  <c r="P51" i="15"/>
  <c r="P40" i="15"/>
  <c r="P38" i="15" s="1"/>
  <c r="P33" i="15"/>
  <c r="P27" i="15"/>
  <c r="P15" i="15"/>
  <c r="P13" i="15" s="1"/>
  <c r="AM66" i="14"/>
  <c r="AM51" i="14"/>
  <c r="AM26" i="14"/>
  <c r="AM15" i="14"/>
  <c r="AM74" i="14"/>
  <c r="P74" i="14"/>
  <c r="P66" i="14"/>
  <c r="P51" i="14"/>
  <c r="P26" i="14"/>
  <c r="P15" i="14"/>
  <c r="P13" i="14" s="1"/>
  <c r="AM90" i="14"/>
  <c r="AM85" i="14"/>
  <c r="P85" i="14"/>
  <c r="P90" i="14"/>
  <c r="AL15" i="13"/>
  <c r="AL19" i="13"/>
  <c r="AL32" i="13"/>
  <c r="AL27" i="13"/>
  <c r="AL37" i="13"/>
  <c r="AL42" i="13"/>
  <c r="AL51" i="13"/>
  <c r="AL56" i="13"/>
  <c r="P56" i="13"/>
  <c r="P51" i="13"/>
  <c r="P42" i="13"/>
  <c r="P37" i="13"/>
  <c r="P32" i="13"/>
  <c r="P27" i="13"/>
  <c r="P19" i="13"/>
  <c r="P15" i="13"/>
  <c r="P13" i="13" s="1"/>
  <c r="AK46" i="12"/>
  <c r="AK37" i="12"/>
  <c r="AK32" i="12"/>
  <c r="AK21" i="12"/>
  <c r="AK15" i="12"/>
  <c r="P46" i="12"/>
  <c r="P44" i="12" s="1"/>
  <c r="P37" i="12"/>
  <c r="P30" i="12"/>
  <c r="P13" i="12"/>
  <c r="AO21" i="5" l="1"/>
  <c r="AO37" i="5"/>
  <c r="AM31" i="11"/>
  <c r="AM27" i="11"/>
  <c r="AM15" i="11"/>
  <c r="AM38" i="11"/>
  <c r="AM48" i="11"/>
  <c r="AM58" i="11"/>
  <c r="AM83" i="11"/>
  <c r="AM74" i="11"/>
  <c r="AM69" i="11"/>
  <c r="P83" i="11"/>
  <c r="P74" i="11"/>
  <c r="P69" i="11"/>
  <c r="P67" i="11" s="1"/>
  <c r="N36" i="11"/>
  <c r="P31" i="11"/>
  <c r="P27" i="11"/>
  <c r="P15" i="11"/>
  <c r="P13" i="11" s="1"/>
  <c r="AM85" i="10"/>
  <c r="AM74" i="10"/>
  <c r="AM51" i="10"/>
  <c r="AM15" i="10"/>
  <c r="P90" i="10"/>
  <c r="P85" i="10"/>
  <c r="P74" i="10"/>
  <c r="P66" i="10"/>
  <c r="P51" i="10"/>
  <c r="P26" i="10"/>
  <c r="P15" i="10"/>
  <c r="P13" i="10" s="1"/>
  <c r="AM56" i="9"/>
  <c r="AM51" i="9"/>
  <c r="AM42" i="9"/>
  <c r="AM37" i="9"/>
  <c r="AM32" i="9"/>
  <c r="AM27" i="9"/>
  <c r="AM19" i="9"/>
  <c r="AM15" i="9"/>
  <c r="P56" i="9"/>
  <c r="P42" i="9"/>
  <c r="P32" i="9"/>
  <c r="P27" i="9"/>
  <c r="P19" i="9"/>
  <c r="P15" i="9"/>
  <c r="P13" i="9" s="1"/>
  <c r="AM46" i="8"/>
  <c r="AM32" i="8"/>
  <c r="AM21" i="8"/>
  <c r="AM15" i="8"/>
  <c r="P44" i="8"/>
  <c r="P32" i="8"/>
  <c r="P30" i="8" s="1"/>
  <c r="P21" i="8"/>
  <c r="P15" i="8"/>
  <c r="P13" i="8" s="1"/>
  <c r="P89" i="7"/>
  <c r="P80" i="7"/>
  <c r="P75" i="7"/>
  <c r="P73" i="7" s="1"/>
  <c r="P64" i="7"/>
  <c r="P54" i="7"/>
  <c r="P43" i="7"/>
  <c r="P41" i="7" s="1"/>
  <c r="P36" i="7"/>
  <c r="P27" i="7"/>
  <c r="P15" i="7"/>
  <c r="P13" i="7" s="1"/>
  <c r="AN90" i="6"/>
  <c r="AN85" i="6"/>
  <c r="AN74" i="6"/>
  <c r="AN66" i="6"/>
  <c r="AN51" i="6"/>
  <c r="AN26" i="6"/>
  <c r="AN15" i="6"/>
  <c r="P90" i="6"/>
  <c r="P85" i="6"/>
  <c r="P74" i="6"/>
  <c r="P51" i="6"/>
  <c r="P26" i="6"/>
  <c r="P15" i="6"/>
  <c r="P13" i="6" s="1"/>
  <c r="AM19" i="4"/>
  <c r="AM27" i="4"/>
  <c r="AM42" i="4"/>
  <c r="AM37" i="4"/>
  <c r="AM32" i="4"/>
  <c r="AM51" i="4"/>
  <c r="AM56" i="4"/>
  <c r="AM46" i="5"/>
  <c r="AM37" i="5"/>
  <c r="AM32" i="5"/>
  <c r="AM21" i="5"/>
  <c r="P46" i="5"/>
  <c r="P44" i="5" s="1"/>
  <c r="P37" i="5"/>
  <c r="P32" i="5"/>
  <c r="P30" i="5" s="1"/>
  <c r="P21" i="5"/>
  <c r="P15" i="5"/>
  <c r="P13" i="5" s="1"/>
  <c r="AM80" i="7"/>
  <c r="AM75" i="7"/>
  <c r="AM64" i="7"/>
  <c r="AM54" i="7"/>
  <c r="AM43" i="7"/>
  <c r="AM36" i="7"/>
  <c r="AM27" i="7"/>
  <c r="AM15" i="7"/>
  <c r="AM28" i="10" l="1"/>
  <c r="AM31" i="10"/>
  <c r="AM27" i="10"/>
  <c r="AM30" i="10"/>
  <c r="AM29" i="10"/>
  <c r="AI49" i="11"/>
  <c r="AK49" i="11"/>
  <c r="L48" i="11"/>
  <c r="N48" i="11"/>
  <c r="AI50" i="11"/>
  <c r="AI51" i="11"/>
  <c r="AI52" i="11"/>
  <c r="AI53" i="11"/>
  <c r="AI54" i="11"/>
  <c r="AI55" i="11"/>
  <c r="AI39" i="11"/>
  <c r="AK50" i="11"/>
  <c r="AK51" i="11"/>
  <c r="AK52" i="11"/>
  <c r="AK53" i="11"/>
  <c r="AK54" i="11"/>
  <c r="AK55" i="11"/>
  <c r="AM26" i="10" l="1"/>
  <c r="AI48" i="11"/>
  <c r="AK48" i="11"/>
  <c r="AK91" i="10"/>
  <c r="AK86" i="10"/>
  <c r="AK71" i="10"/>
  <c r="AK68" i="10"/>
  <c r="AK69" i="10"/>
  <c r="AK70" i="10"/>
  <c r="AK67" i="10"/>
  <c r="AG36" i="10"/>
  <c r="AG37" i="10"/>
  <c r="AG38" i="10"/>
  <c r="AG39" i="10"/>
  <c r="AG40" i="10"/>
  <c r="AG35" i="10"/>
  <c r="AK39" i="4" l="1"/>
  <c r="N87" i="15"/>
  <c r="N86" i="15" s="1"/>
  <c r="N75" i="14"/>
  <c r="N74" i="14" s="1"/>
  <c r="N27" i="14"/>
  <c r="AJ25" i="13"/>
  <c r="N24" i="12"/>
  <c r="N21" i="12" s="1"/>
  <c r="N84" i="11"/>
  <c r="N83" i="11" s="1"/>
  <c r="N75" i="10"/>
  <c r="AK61" i="9"/>
  <c r="AK49" i="9"/>
  <c r="AK25" i="9"/>
  <c r="N37" i="8"/>
  <c r="N24" i="8"/>
  <c r="N21" i="8" s="1"/>
  <c r="N89" i="7"/>
  <c r="N75" i="6"/>
  <c r="N74" i="6" s="1"/>
  <c r="AK49" i="4"/>
  <c r="N77" i="15"/>
  <c r="N72" i="15"/>
  <c r="N70" i="15" s="1"/>
  <c r="N61" i="15"/>
  <c r="N51" i="15"/>
  <c r="N40" i="15"/>
  <c r="N38" i="15" s="1"/>
  <c r="N33" i="15"/>
  <c r="N27" i="15"/>
  <c r="N15" i="15"/>
  <c r="N13" i="15" s="1"/>
  <c r="N90" i="14"/>
  <c r="N85" i="14"/>
  <c r="N66" i="14"/>
  <c r="N51" i="14"/>
  <c r="N15" i="14"/>
  <c r="N13" i="14" s="1"/>
  <c r="N56" i="13"/>
  <c r="N51" i="13"/>
  <c r="N42" i="13"/>
  <c r="N37" i="13"/>
  <c r="N32" i="13"/>
  <c r="N27" i="13"/>
  <c r="N19" i="13"/>
  <c r="N15" i="13"/>
  <c r="N13" i="13" s="1"/>
  <c r="N39" i="12"/>
  <c r="N37" i="12" s="1"/>
  <c r="N46" i="12"/>
  <c r="N44" i="12" s="1"/>
  <c r="N32" i="12"/>
  <c r="N30" i="12" s="1"/>
  <c r="N15" i="12"/>
  <c r="N13" i="12" s="1"/>
  <c r="N74" i="11"/>
  <c r="N69" i="11"/>
  <c r="N67" i="11" s="1"/>
  <c r="N58" i="11"/>
  <c r="N31" i="11"/>
  <c r="N27" i="11"/>
  <c r="N15" i="11"/>
  <c r="N13" i="11" s="1"/>
  <c r="N90" i="10"/>
  <c r="N85" i="10"/>
  <c r="N74" i="10"/>
  <c r="N66" i="10"/>
  <c r="N27" i="10"/>
  <c r="N26" i="10" s="1"/>
  <c r="N51" i="10"/>
  <c r="N15" i="10"/>
  <c r="N13" i="10" s="1"/>
  <c r="N56" i="9"/>
  <c r="N42" i="9"/>
  <c r="N32" i="9"/>
  <c r="N27" i="9"/>
  <c r="N19" i="9"/>
  <c r="N15" i="9"/>
  <c r="N13" i="9" s="1"/>
  <c r="N46" i="8"/>
  <c r="N44" i="8" s="1"/>
  <c r="N32" i="8"/>
  <c r="N30" i="8" s="1"/>
  <c r="N15" i="8"/>
  <c r="N13" i="8" s="1"/>
  <c r="N80" i="7"/>
  <c r="N75" i="7"/>
  <c r="N73" i="7" s="1"/>
  <c r="N64" i="7"/>
  <c r="N54" i="7"/>
  <c r="N43" i="7"/>
  <c r="N41" i="7" s="1"/>
  <c r="N36" i="7"/>
  <c r="N27" i="7"/>
  <c r="N15" i="7"/>
  <c r="N13" i="7" s="1"/>
  <c r="N90" i="6"/>
  <c r="N85" i="6"/>
  <c r="N66" i="6"/>
  <c r="N51" i="6"/>
  <c r="N26" i="6"/>
  <c r="N15" i="6"/>
  <c r="N13" i="6" s="1"/>
  <c r="N56" i="4"/>
  <c r="N42" i="4"/>
  <c r="N37" i="4"/>
  <c r="N32" i="4"/>
  <c r="N27" i="4"/>
  <c r="N19" i="4"/>
  <c r="N15" i="4"/>
  <c r="N13" i="4" s="1"/>
  <c r="N26" i="14" l="1"/>
  <c r="AK29" i="14"/>
  <c r="AK27" i="14"/>
  <c r="AK37" i="4"/>
  <c r="N46" i="5"/>
  <c r="N44" i="5" s="1"/>
  <c r="N32" i="5"/>
  <c r="N30" i="5" s="1"/>
  <c r="N21" i="5"/>
  <c r="N15" i="5"/>
  <c r="N13" i="5" s="1"/>
  <c r="N39" i="5" l="1"/>
  <c r="N37" i="5" s="1"/>
  <c r="AK90" i="15" l="1"/>
  <c r="AK88" i="15"/>
  <c r="AK89" i="15"/>
  <c r="AK87" i="15"/>
  <c r="AK82" i="15"/>
  <c r="AK79" i="15"/>
  <c r="AK80" i="15"/>
  <c r="AK81" i="15"/>
  <c r="AK83" i="15"/>
  <c r="AK78" i="15"/>
  <c r="AK74" i="15"/>
  <c r="AK73" i="15"/>
  <c r="AK63" i="15"/>
  <c r="AK64" i="15"/>
  <c r="AK65" i="15"/>
  <c r="AK66" i="15"/>
  <c r="AK67" i="15"/>
  <c r="AK62" i="15"/>
  <c r="AK53" i="15"/>
  <c r="AK54" i="15"/>
  <c r="AK55" i="15"/>
  <c r="AK56" i="15"/>
  <c r="AK57" i="15"/>
  <c r="AK58" i="15"/>
  <c r="AK52" i="15"/>
  <c r="AK42" i="15"/>
  <c r="AK43" i="15"/>
  <c r="AK44" i="15"/>
  <c r="AK45" i="15"/>
  <c r="AK46" i="15"/>
  <c r="AK47" i="15"/>
  <c r="AK48" i="15"/>
  <c r="AK41" i="15"/>
  <c r="AK35" i="15"/>
  <c r="AK31" i="15"/>
  <c r="AK29" i="15"/>
  <c r="AK30" i="15"/>
  <c r="AK28" i="15"/>
  <c r="AK24" i="15"/>
  <c r="AK17" i="15"/>
  <c r="AK18" i="15"/>
  <c r="AK19" i="15"/>
  <c r="AK20" i="15"/>
  <c r="AK21" i="15"/>
  <c r="AK22" i="15"/>
  <c r="AK23" i="15"/>
  <c r="AK16" i="15"/>
  <c r="AK92" i="14"/>
  <c r="AK91" i="14"/>
  <c r="AK87" i="14"/>
  <c r="AK86" i="14"/>
  <c r="AK76" i="14"/>
  <c r="AK77" i="14"/>
  <c r="AK78" i="14"/>
  <c r="AK79" i="14"/>
  <c r="AK80" i="14"/>
  <c r="AK81" i="14"/>
  <c r="AK82" i="14"/>
  <c r="AK75" i="14"/>
  <c r="AK71" i="14"/>
  <c r="AK68" i="14"/>
  <c r="AK69" i="14"/>
  <c r="AK70" i="14"/>
  <c r="AK67" i="14"/>
  <c r="AK63" i="14"/>
  <c r="AK54" i="14"/>
  <c r="AK55" i="14"/>
  <c r="AK56" i="14"/>
  <c r="AK57" i="14"/>
  <c r="AK58" i="14"/>
  <c r="AK59" i="14"/>
  <c r="AK60" i="14"/>
  <c r="AK61" i="14"/>
  <c r="AK62" i="14"/>
  <c r="AK52" i="14"/>
  <c r="AK31" i="14"/>
  <c r="AK30" i="14"/>
  <c r="AK23" i="14"/>
  <c r="AK17" i="14"/>
  <c r="AK18" i="14"/>
  <c r="AK19" i="14"/>
  <c r="AK20" i="14"/>
  <c r="AK21" i="14"/>
  <c r="AK22" i="14"/>
  <c r="AK16" i="14"/>
  <c r="AK40" i="15" l="1"/>
  <c r="AK51" i="15"/>
  <c r="AK61" i="15"/>
  <c r="AK85" i="14"/>
  <c r="AK66" i="14"/>
  <c r="AK15" i="15"/>
  <c r="AK51" i="14"/>
  <c r="AK86" i="15"/>
  <c r="AK77" i="15"/>
  <c r="AK72" i="15"/>
  <c r="AK33" i="15"/>
  <c r="AK27" i="15"/>
  <c r="AK90" i="14"/>
  <c r="AK74" i="14"/>
  <c r="AK26" i="14"/>
  <c r="AK15" i="14"/>
  <c r="AJ58" i="13"/>
  <c r="AJ59" i="13"/>
  <c r="AJ60" i="13"/>
  <c r="AJ57" i="13"/>
  <c r="AI57" i="13"/>
  <c r="AJ53" i="13"/>
  <c r="AJ52" i="13"/>
  <c r="AJ48" i="13"/>
  <c r="AJ44" i="13"/>
  <c r="AJ45" i="13"/>
  <c r="AJ46" i="13"/>
  <c r="AJ47" i="13"/>
  <c r="AJ43" i="13"/>
  <c r="AJ39" i="13"/>
  <c r="AJ38" i="13"/>
  <c r="AI38" i="13"/>
  <c r="AJ34" i="13"/>
  <c r="AJ33" i="13"/>
  <c r="AJ29" i="13"/>
  <c r="AJ28" i="13"/>
  <c r="AJ20" i="13"/>
  <c r="AJ21" i="13"/>
  <c r="AJ22" i="13"/>
  <c r="AJ23" i="13"/>
  <c r="AJ24" i="13"/>
  <c r="AJ17" i="13"/>
  <c r="AJ16" i="13"/>
  <c r="AI52" i="12"/>
  <c r="AI48" i="12"/>
  <c r="AI49" i="12"/>
  <c r="AI50" i="12"/>
  <c r="AI51" i="12"/>
  <c r="AI53" i="12"/>
  <c r="AI54" i="12"/>
  <c r="AI47" i="12"/>
  <c r="AI41" i="12"/>
  <c r="AI40" i="12"/>
  <c r="AI39" i="12"/>
  <c r="AI38" i="12"/>
  <c r="AI34" i="12"/>
  <c r="AI33" i="12"/>
  <c r="AH33" i="12"/>
  <c r="AI24" i="12"/>
  <c r="AI23" i="12"/>
  <c r="AI25" i="12"/>
  <c r="AI26" i="12"/>
  <c r="AI27" i="12"/>
  <c r="AI22" i="12"/>
  <c r="AI19" i="12"/>
  <c r="AI17" i="12"/>
  <c r="AI18" i="12"/>
  <c r="AI16" i="12"/>
  <c r="AK87" i="11"/>
  <c r="AK85" i="11"/>
  <c r="AK86" i="11"/>
  <c r="AK84" i="11"/>
  <c r="AK80" i="11"/>
  <c r="AK76" i="11"/>
  <c r="AK77" i="11"/>
  <c r="AK78" i="11"/>
  <c r="AK79" i="11"/>
  <c r="AK75" i="11"/>
  <c r="AI75" i="11"/>
  <c r="AK71" i="11"/>
  <c r="AK70" i="11"/>
  <c r="AI70" i="11"/>
  <c r="AI71" i="11"/>
  <c r="AK60" i="11"/>
  <c r="AK61" i="11"/>
  <c r="AK62" i="11"/>
  <c r="AK63" i="11"/>
  <c r="AK64" i="11"/>
  <c r="AK59" i="11"/>
  <c r="AK40" i="11"/>
  <c r="AK41" i="11"/>
  <c r="AK42" i="11"/>
  <c r="AK43" i="11"/>
  <c r="AK44" i="11"/>
  <c r="AK45" i="11"/>
  <c r="AK39" i="11"/>
  <c r="AK29" i="11"/>
  <c r="AK33" i="11"/>
  <c r="AK32" i="11"/>
  <c r="AK28" i="11"/>
  <c r="AK24" i="11"/>
  <c r="AK17" i="11"/>
  <c r="AK18" i="11"/>
  <c r="AK19" i="11"/>
  <c r="AK20" i="11"/>
  <c r="AK21" i="11"/>
  <c r="AK22" i="11"/>
  <c r="AK23" i="11"/>
  <c r="AK16" i="11"/>
  <c r="AK92" i="10"/>
  <c r="AK87" i="10"/>
  <c r="AK81" i="10"/>
  <c r="AK76" i="10"/>
  <c r="AK77" i="10"/>
  <c r="AK78" i="10"/>
  <c r="AK79" i="10"/>
  <c r="AK80" i="10"/>
  <c r="AK82" i="10"/>
  <c r="AK75" i="10"/>
  <c r="AK63" i="10"/>
  <c r="AK53" i="10"/>
  <c r="AK54" i="10"/>
  <c r="AK55" i="10"/>
  <c r="AK56" i="10"/>
  <c r="AK57" i="10"/>
  <c r="AK58" i="10"/>
  <c r="AK59" i="10"/>
  <c r="AK60" i="10"/>
  <c r="AK61" i="10"/>
  <c r="AK62" i="10"/>
  <c r="AK52" i="10"/>
  <c r="AK31" i="10"/>
  <c r="AK28" i="10"/>
  <c r="AK29" i="10"/>
  <c r="AK30" i="10"/>
  <c r="AK27" i="10"/>
  <c r="AK17" i="10"/>
  <c r="AK18" i="10"/>
  <c r="AK19" i="10"/>
  <c r="AK20" i="10"/>
  <c r="AK21" i="10"/>
  <c r="AK22" i="10"/>
  <c r="AK23" i="10"/>
  <c r="AK16" i="10"/>
  <c r="AK58" i="9"/>
  <c r="AK59" i="9"/>
  <c r="AK60" i="9"/>
  <c r="AK57" i="9"/>
  <c r="AK53" i="9"/>
  <c r="AK52" i="9"/>
  <c r="AK46" i="9"/>
  <c r="AK44" i="9"/>
  <c r="AK45" i="9"/>
  <c r="AK47" i="9"/>
  <c r="AK48" i="9"/>
  <c r="AK43" i="9"/>
  <c r="AK38" i="9"/>
  <c r="AK39" i="9"/>
  <c r="AK34" i="9"/>
  <c r="AK33" i="9"/>
  <c r="AK29" i="9"/>
  <c r="AK28" i="9"/>
  <c r="AK22" i="9"/>
  <c r="AK21" i="9"/>
  <c r="AK23" i="9"/>
  <c r="AK24" i="9"/>
  <c r="AK20" i="9"/>
  <c r="AK17" i="9"/>
  <c r="AK16" i="9"/>
  <c r="AK54" i="8"/>
  <c r="AK48" i="8"/>
  <c r="AK49" i="8"/>
  <c r="AK50" i="8"/>
  <c r="AK51" i="8"/>
  <c r="AK52" i="8"/>
  <c r="AK53" i="8"/>
  <c r="AK47" i="8"/>
  <c r="AK41" i="8"/>
  <c r="AK39" i="8"/>
  <c r="AK40" i="8"/>
  <c r="AK38" i="8"/>
  <c r="AK34" i="8"/>
  <c r="AK33" i="8"/>
  <c r="AI26" i="8"/>
  <c r="AK27" i="8"/>
  <c r="AK23" i="8"/>
  <c r="AK24" i="8"/>
  <c r="AK25" i="8"/>
  <c r="AK26" i="8"/>
  <c r="AK22" i="8"/>
  <c r="AK19" i="8"/>
  <c r="AK17" i="8"/>
  <c r="AK18" i="8"/>
  <c r="AK16" i="8"/>
  <c r="AK91" i="7"/>
  <c r="AK92" i="7"/>
  <c r="AK93" i="7"/>
  <c r="AK90" i="7"/>
  <c r="AK82" i="7"/>
  <c r="AK83" i="7"/>
  <c r="AK84" i="7"/>
  <c r="AK85" i="7"/>
  <c r="AK86" i="7"/>
  <c r="AK81" i="7"/>
  <c r="AK77" i="7"/>
  <c r="AK76" i="7"/>
  <c r="AK70" i="7"/>
  <c r="AK66" i="7"/>
  <c r="AK67" i="7"/>
  <c r="AK68" i="7"/>
  <c r="AK69" i="7"/>
  <c r="AK65" i="7"/>
  <c r="AK61" i="7"/>
  <c r="AK56" i="7"/>
  <c r="AK57" i="7"/>
  <c r="AK58" i="7"/>
  <c r="AK59" i="7"/>
  <c r="AK60" i="7"/>
  <c r="AK55" i="7"/>
  <c r="AK51" i="7"/>
  <c r="AK45" i="7"/>
  <c r="AK46" i="7"/>
  <c r="AK47" i="7"/>
  <c r="AK48" i="7"/>
  <c r="AK49" i="7"/>
  <c r="AK50" i="7"/>
  <c r="AK44" i="7"/>
  <c r="AK38" i="7"/>
  <c r="AK37" i="7"/>
  <c r="AK29" i="7"/>
  <c r="AK30" i="7"/>
  <c r="AK31" i="7"/>
  <c r="AK32" i="7"/>
  <c r="AK33" i="7"/>
  <c r="AK28" i="7"/>
  <c r="AK24" i="7"/>
  <c r="AK17" i="7"/>
  <c r="AK18" i="7"/>
  <c r="AK19" i="7"/>
  <c r="AK20" i="7"/>
  <c r="AK21" i="7"/>
  <c r="AK22" i="7"/>
  <c r="AK23" i="7"/>
  <c r="AK16" i="7"/>
  <c r="AK15" i="11" l="1"/>
  <c r="AK69" i="11"/>
  <c r="AK15" i="7"/>
  <c r="AK27" i="11"/>
  <c r="AK43" i="7"/>
  <c r="AK36" i="7"/>
  <c r="AK54" i="7"/>
  <c r="AK27" i="9"/>
  <c r="AK51" i="9"/>
  <c r="AI21" i="12"/>
  <c r="AK74" i="10"/>
  <c r="AK15" i="10"/>
  <c r="AK37" i="9"/>
  <c r="AK37" i="8"/>
  <c r="AK64" i="7"/>
  <c r="AJ27" i="13"/>
  <c r="AJ56" i="13"/>
  <c r="AJ42" i="13"/>
  <c r="AJ51" i="13"/>
  <c r="AJ37" i="13"/>
  <c r="AJ32" i="13"/>
  <c r="AJ19" i="13"/>
  <c r="AJ15" i="13"/>
  <c r="AI46" i="12"/>
  <c r="AI37" i="12"/>
  <c r="AI32" i="12"/>
  <c r="AI15" i="12"/>
  <c r="AK83" i="11"/>
  <c r="AK74" i="11"/>
  <c r="AK58" i="11"/>
  <c r="AK38" i="11"/>
  <c r="AK31" i="11"/>
  <c r="AK90" i="10"/>
  <c r="AK85" i="10"/>
  <c r="AK66" i="10"/>
  <c r="AK51" i="10"/>
  <c r="AK56" i="9"/>
  <c r="AK42" i="9"/>
  <c r="AK32" i="9"/>
  <c r="AK19" i="9"/>
  <c r="AK15" i="9"/>
  <c r="AK46" i="8"/>
  <c r="AK32" i="8"/>
  <c r="AK21" i="8"/>
  <c r="AK15" i="8"/>
  <c r="AK89" i="7"/>
  <c r="AK80" i="7"/>
  <c r="AK75" i="7"/>
  <c r="AK27" i="7"/>
  <c r="AK26" i="10"/>
  <c r="AL92" i="6"/>
  <c r="AL91" i="6"/>
  <c r="AL87" i="6"/>
  <c r="AL86" i="6"/>
  <c r="AJ86" i="6"/>
  <c r="AL76" i="6"/>
  <c r="AL77" i="6"/>
  <c r="AL78" i="6"/>
  <c r="AL79" i="6"/>
  <c r="AL80" i="6"/>
  <c r="AL81" i="6"/>
  <c r="AL82" i="6"/>
  <c r="AL75" i="6"/>
  <c r="AL68" i="6"/>
  <c r="AL69" i="6"/>
  <c r="AL70" i="6"/>
  <c r="AL71" i="6"/>
  <c r="AL67" i="6"/>
  <c r="AJ67" i="6"/>
  <c r="AL53" i="6"/>
  <c r="AL56" i="6"/>
  <c r="AL57" i="6"/>
  <c r="AL58" i="6"/>
  <c r="AL59" i="6"/>
  <c r="AL60" i="6"/>
  <c r="AL61" i="6"/>
  <c r="AL62" i="6"/>
  <c r="AL63" i="6"/>
  <c r="AL31" i="6"/>
  <c r="AL28" i="6"/>
  <c r="AL29" i="6"/>
  <c r="AL30" i="6"/>
  <c r="AL27" i="6"/>
  <c r="AL23" i="6"/>
  <c r="AL16" i="6"/>
  <c r="AL21" i="6"/>
  <c r="AL17" i="6"/>
  <c r="AL18" i="6"/>
  <c r="AL19" i="6"/>
  <c r="AL20" i="6"/>
  <c r="AL22" i="6"/>
  <c r="AK58" i="4"/>
  <c r="AK59" i="4"/>
  <c r="AK60" i="4"/>
  <c r="AK57" i="4"/>
  <c r="AK53" i="4"/>
  <c r="AK52" i="4"/>
  <c r="AK45" i="4"/>
  <c r="AK47" i="4"/>
  <c r="AK48" i="4"/>
  <c r="AK29" i="4"/>
  <c r="AK24" i="4"/>
  <c r="AK21" i="4"/>
  <c r="AK22" i="4"/>
  <c r="AK23" i="4"/>
  <c r="AK16" i="4"/>
  <c r="AL51" i="6" l="1"/>
  <c r="AK15" i="4"/>
  <c r="AK51" i="4"/>
  <c r="AK27" i="4"/>
  <c r="AK42" i="4"/>
  <c r="AK19" i="4"/>
  <c r="AK56" i="4"/>
  <c r="AL85" i="6"/>
  <c r="AL15" i="6"/>
  <c r="AL66" i="6"/>
  <c r="AL90" i="6"/>
  <c r="AL74" i="6"/>
  <c r="AL26" i="6"/>
  <c r="AK32" i="4"/>
  <c r="AK49" i="5"/>
  <c r="AK48" i="5"/>
  <c r="AK50" i="5"/>
  <c r="AK51" i="5"/>
  <c r="AK52" i="5"/>
  <c r="AK53" i="5"/>
  <c r="AK54" i="5"/>
  <c r="AK47" i="5"/>
  <c r="AK41" i="5"/>
  <c r="AK39" i="5"/>
  <c r="AK40" i="5"/>
  <c r="AK38" i="5"/>
  <c r="AK34" i="5"/>
  <c r="AK33" i="5"/>
  <c r="AK27" i="5"/>
  <c r="AK23" i="5"/>
  <c r="AK24" i="5"/>
  <c r="AK26" i="5"/>
  <c r="AK22" i="5"/>
  <c r="AI25" i="5"/>
  <c r="AI22" i="5"/>
  <c r="AK17" i="5"/>
  <c r="AK18" i="5"/>
  <c r="AK19" i="5"/>
  <c r="AK16" i="5"/>
  <c r="AK37" i="5" l="1"/>
  <c r="AK46" i="5"/>
  <c r="AK21" i="5"/>
  <c r="AK32" i="5"/>
  <c r="AK15" i="5"/>
  <c r="AI78" i="15"/>
  <c r="AI74" i="15"/>
  <c r="AI67" i="15"/>
  <c r="AI62" i="15"/>
  <c r="AI57" i="15"/>
  <c r="AI52" i="15"/>
  <c r="AI41" i="15"/>
  <c r="AI43" i="15"/>
  <c r="AI35" i="15"/>
  <c r="AI34" i="15"/>
  <c r="AI30" i="15"/>
  <c r="AI28" i="15"/>
  <c r="AI17" i="15"/>
  <c r="AI18" i="15"/>
  <c r="AI19" i="15"/>
  <c r="AI20" i="15"/>
  <c r="AI21" i="15"/>
  <c r="AI22" i="15"/>
  <c r="AI23" i="15"/>
  <c r="AI24" i="15"/>
  <c r="AI16" i="15"/>
  <c r="AI19" i="14"/>
  <c r="AI92" i="14"/>
  <c r="AI91" i="14"/>
  <c r="AI87" i="14"/>
  <c r="AI86" i="14"/>
  <c r="AI68" i="14"/>
  <c r="AI69" i="14"/>
  <c r="AI70" i="14"/>
  <c r="AI71" i="14"/>
  <c r="AI67" i="14"/>
  <c r="AI61" i="14"/>
  <c r="AI62" i="14"/>
  <c r="AI63" i="14"/>
  <c r="AI53" i="14"/>
  <c r="AI54" i="14"/>
  <c r="AI55" i="14"/>
  <c r="AI56" i="14"/>
  <c r="AI57" i="14"/>
  <c r="AI58" i="14"/>
  <c r="AI59" i="14"/>
  <c r="AI60" i="14"/>
  <c r="AI52" i="14"/>
  <c r="AI39" i="14"/>
  <c r="AI36" i="14"/>
  <c r="AI37" i="14"/>
  <c r="AI38" i="14"/>
  <c r="AI40" i="14"/>
  <c r="AI35" i="14"/>
  <c r="AI17" i="14"/>
  <c r="AI18" i="14"/>
  <c r="AI20" i="14"/>
  <c r="AI21" i="14"/>
  <c r="AI22" i="14"/>
  <c r="AI23" i="14"/>
  <c r="AI16" i="14"/>
  <c r="AI58" i="13"/>
  <c r="AI59" i="13"/>
  <c r="AI60" i="13"/>
  <c r="AI53" i="13"/>
  <c r="AI52" i="13"/>
  <c r="AI44" i="13"/>
  <c r="AI45" i="13"/>
  <c r="AI46" i="13"/>
  <c r="AI47" i="13"/>
  <c r="AI48" i="13"/>
  <c r="AI43" i="13"/>
  <c r="AI39" i="13"/>
  <c r="AI37" i="13" s="1"/>
  <c r="AI34" i="13"/>
  <c r="AI33" i="13"/>
  <c r="AI28" i="13"/>
  <c r="AI29" i="13"/>
  <c r="AI21" i="13"/>
  <c r="AI22" i="13"/>
  <c r="AI23" i="13"/>
  <c r="AI24" i="13"/>
  <c r="AI20" i="13"/>
  <c r="AI17" i="13"/>
  <c r="AI16" i="13"/>
  <c r="AH49" i="12"/>
  <c r="AH48" i="12"/>
  <c r="AH50" i="12"/>
  <c r="AH51" i="12"/>
  <c r="AH52" i="12"/>
  <c r="AH53" i="12"/>
  <c r="AH54" i="12"/>
  <c r="AH47" i="12"/>
  <c r="AH34" i="12"/>
  <c r="AH17" i="12"/>
  <c r="AH18" i="12"/>
  <c r="AH19" i="12"/>
  <c r="AH16" i="12"/>
  <c r="AI76" i="11"/>
  <c r="AI77" i="11"/>
  <c r="AI78" i="11"/>
  <c r="AI79" i="11"/>
  <c r="AI80" i="11"/>
  <c r="AI60" i="11"/>
  <c r="AI61" i="11"/>
  <c r="AI62" i="11"/>
  <c r="AI63" i="11"/>
  <c r="AI64" i="11"/>
  <c r="AI59" i="11"/>
  <c r="AI40" i="11"/>
  <c r="AI41" i="11"/>
  <c r="AI42" i="11"/>
  <c r="AI43" i="11"/>
  <c r="AI44" i="11"/>
  <c r="AI45" i="11"/>
  <c r="AI33" i="11"/>
  <c r="AI32" i="11"/>
  <c r="AI29" i="11"/>
  <c r="AI28" i="11"/>
  <c r="AI17" i="11"/>
  <c r="AI18" i="11"/>
  <c r="AI19" i="11"/>
  <c r="AI20" i="11"/>
  <c r="AI21" i="11"/>
  <c r="AI22" i="11"/>
  <c r="AI23" i="11"/>
  <c r="AI24" i="11"/>
  <c r="AI16" i="11"/>
  <c r="AI92" i="10"/>
  <c r="AI91" i="10"/>
  <c r="AI87" i="10"/>
  <c r="AI86" i="10"/>
  <c r="AI63" i="10"/>
  <c r="AI70" i="10"/>
  <c r="AI71" i="10"/>
  <c r="AI68" i="10"/>
  <c r="AI69" i="10"/>
  <c r="AI67" i="10"/>
  <c r="AI53" i="10"/>
  <c r="AI54" i="10"/>
  <c r="AI55" i="10"/>
  <c r="AI56" i="10"/>
  <c r="AI57" i="10"/>
  <c r="AI58" i="10"/>
  <c r="AI59" i="10"/>
  <c r="AI60" i="10"/>
  <c r="AI61" i="10"/>
  <c r="AI62" i="10"/>
  <c r="AI52" i="10"/>
  <c r="AI39" i="10"/>
  <c r="AI36" i="10"/>
  <c r="AI37" i="10"/>
  <c r="AI38" i="10"/>
  <c r="AI40" i="10"/>
  <c r="AI35" i="10"/>
  <c r="AI17" i="10"/>
  <c r="AI18" i="10"/>
  <c r="AI19" i="10"/>
  <c r="AI20" i="10"/>
  <c r="AI21" i="10"/>
  <c r="AI22" i="10"/>
  <c r="AI23" i="10"/>
  <c r="AI58" i="9"/>
  <c r="AI59" i="9"/>
  <c r="AI60" i="9"/>
  <c r="AI57" i="9"/>
  <c r="AI53" i="9"/>
  <c r="AI52" i="9"/>
  <c r="AI44" i="9"/>
  <c r="AI45" i="9"/>
  <c r="AI46" i="9"/>
  <c r="AI47" i="9"/>
  <c r="AI48" i="9"/>
  <c r="AI43" i="9"/>
  <c r="AI39" i="9"/>
  <c r="AI38" i="9"/>
  <c r="AI34" i="9"/>
  <c r="AI33" i="9"/>
  <c r="AI29" i="9"/>
  <c r="AI28" i="9"/>
  <c r="AI21" i="9"/>
  <c r="AI22" i="9"/>
  <c r="AI23" i="9"/>
  <c r="AI24" i="9"/>
  <c r="AI20" i="9"/>
  <c r="AI17" i="9"/>
  <c r="AI16" i="9"/>
  <c r="AI48" i="8"/>
  <c r="AI49" i="8"/>
  <c r="AI50" i="8"/>
  <c r="AI51" i="8"/>
  <c r="AI52" i="8"/>
  <c r="AI53" i="8"/>
  <c r="AI54" i="8"/>
  <c r="AI47" i="8"/>
  <c r="AI34" i="8"/>
  <c r="AI33" i="8"/>
  <c r="AI23" i="8"/>
  <c r="AI24" i="8"/>
  <c r="AI25" i="8"/>
  <c r="AI27" i="8"/>
  <c r="AI22" i="8"/>
  <c r="AI17" i="8"/>
  <c r="AI18" i="8"/>
  <c r="AI19" i="8"/>
  <c r="AI16" i="8"/>
  <c r="AI74" i="11" l="1"/>
  <c r="AI31" i="11"/>
  <c r="AI32" i="8"/>
  <c r="AI56" i="13"/>
  <c r="AI27" i="11"/>
  <c r="AI32" i="9"/>
  <c r="AI27" i="13"/>
  <c r="AI19" i="13"/>
  <c r="AI90" i="10"/>
  <c r="AI90" i="14"/>
  <c r="AI66" i="14"/>
  <c r="AI85" i="14"/>
  <c r="AI34" i="14"/>
  <c r="AI34" i="10"/>
  <c r="AI85" i="10"/>
  <c r="AI42" i="9"/>
  <c r="AI27" i="9"/>
  <c r="AI51" i="9"/>
  <c r="AI56" i="9"/>
  <c r="AI15" i="9"/>
  <c r="AI19" i="9"/>
  <c r="AI37" i="9"/>
  <c r="AI15" i="8"/>
  <c r="AI15" i="15"/>
  <c r="AI38" i="11"/>
  <c r="AI15" i="11"/>
  <c r="AI15" i="10"/>
  <c r="AI51" i="10"/>
  <c r="AI66" i="10"/>
  <c r="AI21" i="8"/>
  <c r="AI51" i="14"/>
  <c r="AI82" i="7"/>
  <c r="AI83" i="7"/>
  <c r="AI84" i="7"/>
  <c r="AI85" i="7"/>
  <c r="AI86" i="7"/>
  <c r="AI81" i="7"/>
  <c r="AI77" i="7"/>
  <c r="AI76" i="7"/>
  <c r="AI66" i="7"/>
  <c r="AI67" i="7"/>
  <c r="AI68" i="7"/>
  <c r="AI69" i="7"/>
  <c r="AI70" i="7"/>
  <c r="AI65" i="7"/>
  <c r="AI56" i="7"/>
  <c r="AI57" i="7"/>
  <c r="AI58" i="7"/>
  <c r="AI59" i="7"/>
  <c r="AI60" i="7"/>
  <c r="AI61" i="7"/>
  <c r="AI55" i="7"/>
  <c r="AI45" i="7"/>
  <c r="AI46" i="7"/>
  <c r="AI47" i="7"/>
  <c r="AI48" i="7"/>
  <c r="AI49" i="7"/>
  <c r="AI50" i="7"/>
  <c r="AI51" i="7"/>
  <c r="AI44" i="7"/>
  <c r="AI38" i="7"/>
  <c r="AI36" i="7"/>
  <c r="AI33" i="7"/>
  <c r="AI32" i="7"/>
  <c r="AI31" i="7"/>
  <c r="AI30" i="7"/>
  <c r="AI29" i="7"/>
  <c r="AI28" i="7"/>
  <c r="AI18" i="7"/>
  <c r="AI24" i="7"/>
  <c r="AI23" i="7"/>
  <c r="AI22" i="7"/>
  <c r="AI21" i="7"/>
  <c r="AI20" i="7"/>
  <c r="AI19" i="7"/>
  <c r="AI17" i="7"/>
  <c r="AI16" i="7"/>
  <c r="AJ92" i="6"/>
  <c r="AJ91" i="6"/>
  <c r="AJ87" i="6"/>
  <c r="AJ85" i="6" s="1"/>
  <c r="AJ68" i="6"/>
  <c r="AJ69" i="6"/>
  <c r="AJ70" i="6"/>
  <c r="AJ71" i="6"/>
  <c r="AJ60" i="6"/>
  <c r="AJ62" i="6"/>
  <c r="AJ63" i="6"/>
  <c r="AJ53" i="6"/>
  <c r="AJ54" i="6"/>
  <c r="AJ55" i="6"/>
  <c r="AJ56" i="6"/>
  <c r="AJ57" i="6"/>
  <c r="AJ58" i="6"/>
  <c r="AJ59" i="6"/>
  <c r="AJ61" i="6"/>
  <c r="AJ52" i="6"/>
  <c r="AJ37" i="6"/>
  <c r="AJ38" i="6"/>
  <c r="AJ39" i="6"/>
  <c r="AJ40" i="6"/>
  <c r="AJ35" i="6"/>
  <c r="AJ19" i="6"/>
  <c r="AJ20" i="6"/>
  <c r="AJ21" i="6"/>
  <c r="AJ22" i="6"/>
  <c r="AJ23" i="6"/>
  <c r="AJ18" i="6"/>
  <c r="AJ17" i="6"/>
  <c r="AJ16" i="6"/>
  <c r="AI58" i="4"/>
  <c r="AI59" i="4"/>
  <c r="AI60" i="4"/>
  <c r="AI57" i="4"/>
  <c r="AI39" i="4"/>
  <c r="AI47" i="4"/>
  <c r="AI53" i="4"/>
  <c r="AI52" i="4"/>
  <c r="AI44" i="4"/>
  <c r="AI45" i="4"/>
  <c r="AI46" i="4"/>
  <c r="AI48" i="4"/>
  <c r="AI43" i="4"/>
  <c r="AI38" i="4"/>
  <c r="AI34" i="4"/>
  <c r="AI33" i="4"/>
  <c r="AI29" i="4"/>
  <c r="AI28" i="4"/>
  <c r="AI21" i="4"/>
  <c r="AI22" i="4"/>
  <c r="AI23" i="4"/>
  <c r="AI24" i="4"/>
  <c r="AI20" i="4"/>
  <c r="AI17" i="4"/>
  <c r="AI16" i="4"/>
  <c r="AI54" i="5"/>
  <c r="AI53" i="5"/>
  <c r="AI52" i="5"/>
  <c r="AI51" i="5"/>
  <c r="AI50" i="5"/>
  <c r="AI48" i="5"/>
  <c r="AI49" i="5"/>
  <c r="AI47" i="5"/>
  <c r="AG33" i="5"/>
  <c r="AI34" i="5"/>
  <c r="AI33" i="5"/>
  <c r="AI27" i="5"/>
  <c r="AI26" i="5"/>
  <c r="AI24" i="5"/>
  <c r="AI23" i="5"/>
  <c r="AI17" i="5"/>
  <c r="AI18" i="5"/>
  <c r="AI19" i="5"/>
  <c r="AI16" i="5"/>
  <c r="AI32" i="5" l="1"/>
  <c r="AI37" i="4"/>
  <c r="AI42" i="4"/>
  <c r="AI51" i="4"/>
  <c r="AI56" i="4"/>
  <c r="AI15" i="4"/>
  <c r="AI27" i="4"/>
  <c r="AI32" i="4"/>
  <c r="AJ90" i="6"/>
  <c r="AJ34" i="6"/>
  <c r="AI43" i="7"/>
  <c r="AI54" i="7"/>
  <c r="AI64" i="7"/>
  <c r="AJ15" i="6"/>
  <c r="AJ51" i="6"/>
  <c r="AJ66" i="6"/>
  <c r="AI46" i="5"/>
  <c r="AI15" i="5"/>
  <c r="AI27" i="7"/>
  <c r="AI15" i="7"/>
  <c r="AI19" i="4"/>
  <c r="J75" i="6"/>
  <c r="L75" i="6"/>
  <c r="AJ75" i="6" s="1"/>
  <c r="AJ76" i="6" l="1"/>
  <c r="AJ80" i="6"/>
  <c r="AJ77" i="6"/>
  <c r="AJ82" i="6"/>
  <c r="AJ79" i="6"/>
  <c r="AJ81" i="6"/>
  <c r="AJ78" i="6"/>
  <c r="L74" i="6"/>
  <c r="J27" i="7"/>
  <c r="J74" i="6"/>
  <c r="J15" i="6"/>
  <c r="J13" i="6" s="1"/>
  <c r="L15" i="6"/>
  <c r="L90" i="10"/>
  <c r="L64" i="7"/>
  <c r="AJ74" i="6" l="1"/>
  <c r="J27" i="10"/>
  <c r="J26" i="10" s="1"/>
  <c r="AG30" i="10" s="1"/>
  <c r="AG28" i="10" l="1"/>
  <c r="AG27" i="10"/>
  <c r="AG29" i="10"/>
  <c r="AG31" i="10"/>
  <c r="AG87" i="15"/>
  <c r="AI83" i="15"/>
  <c r="AI79" i="15"/>
  <c r="AI80" i="15"/>
  <c r="AI81" i="15"/>
  <c r="AI82" i="15"/>
  <c r="AI73" i="15"/>
  <c r="AI72" i="15" s="1"/>
  <c r="AI66" i="15"/>
  <c r="AI63" i="15"/>
  <c r="AI64" i="15"/>
  <c r="AI65" i="15"/>
  <c r="AI56" i="15"/>
  <c r="AI48" i="15"/>
  <c r="AI53" i="15"/>
  <c r="AI54" i="15"/>
  <c r="AI55" i="15"/>
  <c r="AI58" i="15"/>
  <c r="AI42" i="15"/>
  <c r="AI44" i="15"/>
  <c r="AI45" i="15"/>
  <c r="AI46" i="15"/>
  <c r="AI47" i="15"/>
  <c r="L87" i="15"/>
  <c r="L86" i="15"/>
  <c r="L61" i="15"/>
  <c r="AI29" i="15"/>
  <c r="AI31" i="15"/>
  <c r="L77" i="15"/>
  <c r="L72" i="15"/>
  <c r="L70" i="15" s="1"/>
  <c r="L51" i="15"/>
  <c r="L40" i="15"/>
  <c r="L38" i="15" s="1"/>
  <c r="L33" i="15"/>
  <c r="L27" i="15"/>
  <c r="L15" i="15"/>
  <c r="L13" i="15" s="1"/>
  <c r="L75" i="14"/>
  <c r="L74" i="14" s="1"/>
  <c r="L27" i="14"/>
  <c r="AI30" i="14" s="1"/>
  <c r="L90" i="14"/>
  <c r="L85" i="14"/>
  <c r="L66" i="14"/>
  <c r="L51" i="14"/>
  <c r="L34" i="14"/>
  <c r="AI15" i="14"/>
  <c r="L15" i="14"/>
  <c r="L13" i="14" s="1"/>
  <c r="AI15" i="13"/>
  <c r="AI32" i="13"/>
  <c r="AI42" i="13"/>
  <c r="AI51" i="13"/>
  <c r="L56" i="13"/>
  <c r="L51" i="13"/>
  <c r="L42" i="13"/>
  <c r="L37" i="13"/>
  <c r="L32" i="13"/>
  <c r="L27" i="13"/>
  <c r="L19" i="13"/>
  <c r="L15" i="13"/>
  <c r="L13" i="13" s="1"/>
  <c r="AI40" i="15" l="1"/>
  <c r="AI61" i="15"/>
  <c r="AI90" i="15"/>
  <c r="AI88" i="15"/>
  <c r="AI87" i="15"/>
  <c r="AI89" i="15"/>
  <c r="L26" i="14"/>
  <c r="AI31" i="14"/>
  <c r="AI29" i="14"/>
  <c r="AI27" i="14"/>
  <c r="AI76" i="14"/>
  <c r="AI80" i="14"/>
  <c r="AI77" i="14"/>
  <c r="AI81" i="14"/>
  <c r="AI78" i="14"/>
  <c r="AI82" i="14"/>
  <c r="AI79" i="14"/>
  <c r="AI75" i="14"/>
  <c r="AG26" i="10"/>
  <c r="AI27" i="15"/>
  <c r="AI77" i="15"/>
  <c r="AI51" i="15"/>
  <c r="AI33" i="15"/>
  <c r="AH46" i="12"/>
  <c r="L46" i="12"/>
  <c r="L44" i="12" s="1"/>
  <c r="L39" i="12"/>
  <c r="AH32" i="12"/>
  <c r="L32" i="12"/>
  <c r="L30" i="12" s="1"/>
  <c r="L24" i="12"/>
  <c r="AH22" i="12" l="1"/>
  <c r="AH26" i="12"/>
  <c r="AI86" i="15"/>
  <c r="AI74" i="14"/>
  <c r="AI26" i="14"/>
  <c r="AH40" i="12"/>
  <c r="AH39" i="12"/>
  <c r="AH41" i="12"/>
  <c r="AH38" i="12"/>
  <c r="L21" i="12"/>
  <c r="AH23" i="12"/>
  <c r="AH27" i="12"/>
  <c r="AH24" i="12"/>
  <c r="AH25" i="12"/>
  <c r="L37" i="12"/>
  <c r="L84" i="11"/>
  <c r="L74" i="11"/>
  <c r="L69" i="11"/>
  <c r="L67" i="11" s="1"/>
  <c r="AI69" i="11"/>
  <c r="AI58" i="11"/>
  <c r="L58" i="11"/>
  <c r="L38" i="11"/>
  <c r="L36" i="11" s="1"/>
  <c r="L15" i="11"/>
  <c r="L13" i="11" s="1"/>
  <c r="L75" i="10"/>
  <c r="L51" i="10"/>
  <c r="L34" i="10"/>
  <c r="L27" i="10"/>
  <c r="L15" i="10"/>
  <c r="L13" i="10" s="1"/>
  <c r="L32" i="9"/>
  <c r="L51" i="9"/>
  <c r="L56" i="9"/>
  <c r="L19" i="9"/>
  <c r="AI46" i="8"/>
  <c r="L46" i="8"/>
  <c r="L44" i="8" s="1"/>
  <c r="L39" i="8"/>
  <c r="AI41" i="8" s="1"/>
  <c r="L32" i="8"/>
  <c r="L30" i="8" s="1"/>
  <c r="L15" i="8"/>
  <c r="L13" i="8" s="1"/>
  <c r="L21" i="8"/>
  <c r="AH21" i="12" l="1"/>
  <c r="AH37" i="12"/>
  <c r="AI85" i="11"/>
  <c r="AI86" i="11"/>
  <c r="AI87" i="11"/>
  <c r="AI84" i="11"/>
  <c r="AI83" i="11" s="1"/>
  <c r="L83" i="11"/>
  <c r="L74" i="10"/>
  <c r="AI79" i="10"/>
  <c r="AI75" i="10"/>
  <c r="AI76" i="10"/>
  <c r="AI80" i="10"/>
  <c r="AI77" i="10"/>
  <c r="AI81" i="10"/>
  <c r="AI78" i="10"/>
  <c r="AI82" i="10"/>
  <c r="L37" i="8"/>
  <c r="AI40" i="8"/>
  <c r="AI38" i="8"/>
  <c r="AI39" i="8"/>
  <c r="L26" i="10"/>
  <c r="AI27" i="10" s="1"/>
  <c r="L90" i="7"/>
  <c r="AI80" i="7"/>
  <c r="L80" i="7"/>
  <c r="AI75" i="7"/>
  <c r="L75" i="7"/>
  <c r="L73" i="7" s="1"/>
  <c r="AI74" i="10" l="1"/>
  <c r="AI37" i="8"/>
  <c r="L89" i="7"/>
  <c r="AI90" i="7"/>
  <c r="AI91" i="7"/>
  <c r="AI92" i="7"/>
  <c r="AI93" i="7"/>
  <c r="AI29" i="10"/>
  <c r="AI31" i="10"/>
  <c r="AI26" i="10" s="1"/>
  <c r="AI28" i="10"/>
  <c r="AI30" i="10"/>
  <c r="L54" i="7"/>
  <c r="L43" i="7"/>
  <c r="L41" i="7" s="1"/>
  <c r="AI89" i="7" l="1"/>
  <c r="L27" i="7"/>
  <c r="L15" i="7"/>
  <c r="L13" i="7" s="1"/>
  <c r="L85" i="6"/>
  <c r="L66" i="6"/>
  <c r="J27" i="6"/>
  <c r="L27" i="6"/>
  <c r="L13" i="6"/>
  <c r="L37" i="4"/>
  <c r="AJ27" i="6" l="1"/>
  <c r="AJ30" i="6"/>
  <c r="L26" i="6"/>
  <c r="AJ31" i="6"/>
  <c r="AJ29" i="6"/>
  <c r="AJ28" i="6"/>
  <c r="L56" i="4"/>
  <c r="L32" i="4"/>
  <c r="L27" i="4"/>
  <c r="L46" i="5"/>
  <c r="L44" i="5" s="1"/>
  <c r="L39" i="5"/>
  <c r="AI41" i="5" s="1"/>
  <c r="L21" i="5"/>
  <c r="AI21" i="5"/>
  <c r="AG21" i="5"/>
  <c r="AE21" i="5"/>
  <c r="AC21" i="5"/>
  <c r="AA21" i="5"/>
  <c r="B21" i="5"/>
  <c r="D21" i="5"/>
  <c r="F21" i="5"/>
  <c r="H21" i="5"/>
  <c r="J21" i="5"/>
  <c r="AJ26" i="6" l="1"/>
  <c r="L37" i="5"/>
  <c r="AI39" i="5"/>
  <c r="AI38" i="5"/>
  <c r="AI37" i="5" s="1"/>
  <c r="AI40" i="5"/>
  <c r="AG86" i="15"/>
  <c r="AG77" i="15"/>
  <c r="AG72" i="15"/>
  <c r="J87" i="15"/>
  <c r="J86" i="15" s="1"/>
  <c r="J77" i="15"/>
  <c r="J72" i="15"/>
  <c r="J70" i="15" s="1"/>
  <c r="AG61" i="15"/>
  <c r="J61" i="15"/>
  <c r="AG51" i="15"/>
  <c r="J51" i="15"/>
  <c r="AG40" i="15"/>
  <c r="J40" i="15"/>
  <c r="J38" i="15" s="1"/>
  <c r="AG33" i="15"/>
  <c r="J33" i="15"/>
  <c r="AG27" i="15"/>
  <c r="J27" i="15"/>
  <c r="AG15" i="15"/>
  <c r="J15" i="15"/>
  <c r="J13" i="15" s="1"/>
  <c r="AG90" i="14"/>
  <c r="AG85" i="14"/>
  <c r="J85" i="14"/>
  <c r="J90" i="14"/>
  <c r="AG75" i="14"/>
  <c r="AG74" i="14" s="1"/>
  <c r="J75" i="14"/>
  <c r="J74" i="14" s="1"/>
  <c r="AG66" i="14"/>
  <c r="J66" i="14"/>
  <c r="AG51" i="14"/>
  <c r="J51" i="14"/>
  <c r="AG34" i="14"/>
  <c r="J34" i="14"/>
  <c r="AG27" i="14"/>
  <c r="AG26" i="14" s="1"/>
  <c r="J27" i="14"/>
  <c r="J26" i="14" s="1"/>
  <c r="AG15" i="14"/>
  <c r="J15" i="14"/>
  <c r="J13" i="14" s="1"/>
  <c r="AG56" i="13"/>
  <c r="J56" i="13"/>
  <c r="J51" i="13"/>
  <c r="AG51" i="13"/>
  <c r="AG42" i="13"/>
  <c r="J42" i="13"/>
  <c r="AG37" i="13"/>
  <c r="J37" i="13"/>
  <c r="AG32" i="13"/>
  <c r="J32" i="13"/>
  <c r="AG27" i="13"/>
  <c r="J27" i="13"/>
  <c r="AG19" i="13"/>
  <c r="J19" i="13"/>
  <c r="AG15" i="13"/>
  <c r="J15" i="13"/>
  <c r="J13" i="13" s="1"/>
  <c r="AF46" i="12" l="1"/>
  <c r="J46" i="12"/>
  <c r="J44" i="12" s="1"/>
  <c r="AF39" i="12"/>
  <c r="AF37" i="12" s="1"/>
  <c r="J39" i="12"/>
  <c r="J37" i="12" s="1"/>
  <c r="AF32" i="12"/>
  <c r="J32" i="12"/>
  <c r="J30" i="12" s="1"/>
  <c r="AF24" i="12" l="1"/>
  <c r="AF21" i="12" s="1"/>
  <c r="J24" i="12"/>
  <c r="J21" i="12" s="1"/>
  <c r="AH15" i="12"/>
  <c r="AF15" i="12"/>
  <c r="L15" i="12"/>
  <c r="L13" i="12" s="1"/>
  <c r="J15" i="12"/>
  <c r="J13" i="12" s="1"/>
  <c r="AG42" i="9" l="1"/>
  <c r="L42" i="9"/>
  <c r="J42" i="9"/>
  <c r="AG42" i="4"/>
  <c r="L42" i="4"/>
  <c r="J42" i="4"/>
  <c r="J13" i="5" l="1"/>
</calcChain>
</file>

<file path=xl/sharedStrings.xml><?xml version="1.0" encoding="utf-8"?>
<sst xmlns="http://schemas.openxmlformats.org/spreadsheetml/2006/main" count="2812" uniqueCount="234">
  <si>
    <t>Sexo</t>
  </si>
  <si>
    <t>Hombres</t>
  </si>
  <si>
    <t>Mujeres</t>
  </si>
  <si>
    <t>No especificado</t>
  </si>
  <si>
    <t>No trabajó</t>
  </si>
  <si>
    <t>Trabajadores agropecuarios</t>
  </si>
  <si>
    <t>Trabajadores industriales</t>
  </si>
  <si>
    <t>Trabajadores en la construcción</t>
  </si>
  <si>
    <t>Agropecuario</t>
  </si>
  <si>
    <t>Manufactura</t>
  </si>
  <si>
    <t>Construcción</t>
  </si>
  <si>
    <t>Comercio</t>
  </si>
  <si>
    <t>Guatemala</t>
  </si>
  <si>
    <t>Ferrocarril</t>
  </si>
  <si>
    <t>Arizona</t>
  </si>
  <si>
    <t>California</t>
  </si>
  <si>
    <t>Texas</t>
  </si>
  <si>
    <t>Florida</t>
  </si>
  <si>
    <t>Nueva York</t>
  </si>
  <si>
    <t>Caminando</t>
  </si>
  <si>
    <t>Sabe leer y escribir</t>
  </si>
  <si>
    <t>No sabe leer y escribir</t>
  </si>
  <si>
    <t>Ninguno</t>
  </si>
  <si>
    <t>1 a 5 años</t>
  </si>
  <si>
    <t>6 años</t>
  </si>
  <si>
    <t>7 a 9 años</t>
  </si>
  <si>
    <t>10 a 12 años</t>
  </si>
  <si>
    <t>13 años y más</t>
  </si>
  <si>
    <t>Urbana</t>
  </si>
  <si>
    <t>No urbana</t>
  </si>
  <si>
    <t>Más de 1 día a 1 semana</t>
  </si>
  <si>
    <t>Más de 1 semana a 1 mes</t>
  </si>
  <si>
    <t>Más de 1 mes a 1 año</t>
  </si>
  <si>
    <t>Más de 1 año</t>
  </si>
  <si>
    <t>No pasó ninguna noche en la ciudad</t>
  </si>
  <si>
    <t>En la calle</t>
  </si>
  <si>
    <t>Casa de familiares o amigos</t>
  </si>
  <si>
    <t>Condición laboral en Estados Unidos</t>
  </si>
  <si>
    <t>De 1 a 500 dólares</t>
  </si>
  <si>
    <t>Trabajo</t>
  </si>
  <si>
    <t>Casa</t>
  </si>
  <si>
    <t>Calle o carretera</t>
  </si>
  <si>
    <t>Cruzando el río o la línea fronteriza</t>
  </si>
  <si>
    <t>Lugar donde lo detuvieron las autoridades migratorias estadounidenses</t>
  </si>
  <si>
    <t>Indicador</t>
  </si>
  <si>
    <t>Grupos de edad</t>
  </si>
  <si>
    <t>Situación conyugal</t>
  </si>
  <si>
    <t>Relación de parentesco en el hogar</t>
  </si>
  <si>
    <t>Condición de alfabetismo</t>
  </si>
  <si>
    <t>Sin documento migratorio</t>
  </si>
  <si>
    <t>Con documento migratorio</t>
  </si>
  <si>
    <t>De 1 a 3 cruces</t>
  </si>
  <si>
    <t>4 cruces o más</t>
  </si>
  <si>
    <t>En los próximos 30 días</t>
  </si>
  <si>
    <t>Algún día</t>
  </si>
  <si>
    <t>Automóvil y tráiler o camión de carga</t>
  </si>
  <si>
    <t>15 a 19 años</t>
  </si>
  <si>
    <t>20 a 29 años</t>
  </si>
  <si>
    <t>30 a 39 años</t>
  </si>
  <si>
    <t>40 a 49 años</t>
  </si>
  <si>
    <t>Hasta 24 horas</t>
  </si>
  <si>
    <t>Hasta 15 días</t>
  </si>
  <si>
    <t>Más de 1 mes a 3 meses</t>
  </si>
  <si>
    <t>Más de 3 meses a 1 año</t>
  </si>
  <si>
    <t>Más de 1 año a 5 años</t>
  </si>
  <si>
    <t>Más de 5 años</t>
  </si>
  <si>
    <t>-- Sin registro.</t>
  </si>
  <si>
    <t>Otra ciudad</t>
  </si>
  <si>
    <t>Sí pasó la noche en la ciudad fronteriza mexicana</t>
  </si>
  <si>
    <t>Casa de migrante/otros albergues o casa de asistencia</t>
  </si>
  <si>
    <t>Tiempo que permaneció en Estados Unidos hasta ser detenido</t>
  </si>
  <si>
    <t>Condición de hablante de lengua indígena</t>
  </si>
  <si>
    <t>Hablante</t>
  </si>
  <si>
    <t>No hablante</t>
  </si>
  <si>
    <t>NC</t>
  </si>
  <si>
    <t xml:space="preserve">Reintento de cruce a Estados Unidos </t>
  </si>
  <si>
    <t>*</t>
  </si>
  <si>
    <t>Estados Unidos</t>
  </si>
  <si>
    <t>México u otro país</t>
  </si>
  <si>
    <t>Nunca ha trabajado</t>
  </si>
  <si>
    <t>Más de 15 días a 1 mes</t>
  </si>
  <si>
    <t>Más de 500 a 1,000 dólares</t>
  </si>
  <si>
    <t>Más de 1,000 a 1,500 dólares</t>
  </si>
  <si>
    <t>Más de 1,500 a 2,000 dólares</t>
  </si>
  <si>
    <t>Más de 2,000 dólares</t>
  </si>
  <si>
    <t>Entró a México vía aérea o por mar</t>
  </si>
  <si>
    <t>Transporte</t>
  </si>
  <si>
    <t>ABSOLUTOS</t>
  </si>
  <si>
    <t>PORCENTAJES</t>
  </si>
  <si>
    <t>Otro estado estadounidense</t>
  </si>
  <si>
    <t>Profesionistas, técnicos y personal administrativo</t>
  </si>
  <si>
    <t xml:space="preserve">Enero-marzo </t>
  </si>
  <si>
    <t xml:space="preserve">Abril-junio </t>
  </si>
  <si>
    <t xml:space="preserve">Julio-septiembre </t>
  </si>
  <si>
    <t xml:space="preserve">Octubre-diciembre </t>
  </si>
  <si>
    <t>Hotel o casa de huéspedes</t>
  </si>
  <si>
    <t>Trabajadores en servicios diversos</t>
  </si>
  <si>
    <t>Tiempo que permaneció en la ciudad mexicana fronteriza con Estados Unidos</t>
  </si>
  <si>
    <t>Estado de mayor tiempo de estancia en Estados Unidos</t>
  </si>
  <si>
    <t>Ingreso recibido en dólares al mes trabajado en Estados Unidos</t>
  </si>
  <si>
    <t>Sin experiencia migratoria previa</t>
  </si>
  <si>
    <t>Con experiencia migratoria previa</t>
  </si>
  <si>
    <t>Condición de experiencia migratoria laboral previa en México</t>
  </si>
  <si>
    <t>Otro lugar</t>
  </si>
  <si>
    <t>Otro medio de transporte</t>
  </si>
  <si>
    <t>* Datos expandidos de muestras menores a 30 observaciones o casos.</t>
  </si>
  <si>
    <t>Trimestre en el que fue entrevistado</t>
  </si>
  <si>
    <t>Tecún Umán (San Marcos)</t>
  </si>
  <si>
    <t>El Carmen (San Marcos)</t>
  </si>
  <si>
    <t>La Mesilla (Huehuetenango)</t>
  </si>
  <si>
    <t>Gracias a Dios (Huehuetenango)</t>
  </si>
  <si>
    <t>Bethel (El Petén)</t>
  </si>
  <si>
    <t>El Ceibo (El Petén)</t>
  </si>
  <si>
    <t>Escolaridad (años de instrucción)</t>
  </si>
  <si>
    <t>Jefe(a)</t>
  </si>
  <si>
    <t>Esposo(a)</t>
  </si>
  <si>
    <t>Hijo(a)</t>
  </si>
  <si>
    <t>Servicios domésticos</t>
  </si>
  <si>
    <t>Servicios diversos</t>
  </si>
  <si>
    <t>Trabajadores en servicios domésticos</t>
  </si>
  <si>
    <t>50 años y más</t>
  </si>
  <si>
    <t>No usó "pollero"</t>
  </si>
  <si>
    <t xml:space="preserve">Sector de actividad en Estados Unidos </t>
  </si>
  <si>
    <t>Honduras</t>
  </si>
  <si>
    <t>El Salvador</t>
  </si>
  <si>
    <t>Centroamérica</t>
  </si>
  <si>
    <t>Condición laboral en el lugar de residencia</t>
  </si>
  <si>
    <t>Sí ha trabajado</t>
  </si>
  <si>
    <t>Sector de actividad en el lugar de residencia</t>
  </si>
  <si>
    <t>Condición de hablante del idioma inglés</t>
  </si>
  <si>
    <t>FLUJO TOTAL</t>
  </si>
  <si>
    <t>POBLACIÓN TOTAL</t>
  </si>
  <si>
    <t>Tijuana (B.C.)</t>
  </si>
  <si>
    <t>Mexicali (B.C.)</t>
  </si>
  <si>
    <t>Nogales (Son.)</t>
  </si>
  <si>
    <t>Naco (Son.)</t>
  </si>
  <si>
    <t>Agua Prieta (Son.)</t>
  </si>
  <si>
    <t>Ciudad Juárez (Chih.)</t>
  </si>
  <si>
    <t>Piedras Negras (Coah.)</t>
  </si>
  <si>
    <t>Nuevo Laredo (Tamps.)</t>
  </si>
  <si>
    <t>Reynosa (Tamps.)</t>
  </si>
  <si>
    <t>Matamoros (Tamps.)</t>
  </si>
  <si>
    <t>Otras ciudades</t>
  </si>
  <si>
    <t>Virginia</t>
  </si>
  <si>
    <t>North Carolina</t>
  </si>
  <si>
    <t>Georgia</t>
  </si>
  <si>
    <t>Avión</t>
  </si>
  <si>
    <t>País de residencia</t>
  </si>
  <si>
    <t>Tipo de localidad centroamericana de residencia</t>
  </si>
  <si>
    <r>
      <t xml:space="preserve">Sí trabajó </t>
    </r>
    <r>
      <rPr>
        <vertAlign val="superscript"/>
        <sz val="9"/>
        <rFont val="Arial"/>
        <family val="2"/>
      </rPr>
      <t>1</t>
    </r>
  </si>
  <si>
    <r>
      <t xml:space="preserve">No trabajó </t>
    </r>
    <r>
      <rPr>
        <vertAlign val="superscript"/>
        <sz val="9"/>
        <rFont val="Arial"/>
        <family val="2"/>
      </rPr>
      <t>1</t>
    </r>
  </si>
  <si>
    <r>
      <t>Nota:</t>
    </r>
    <r>
      <rPr>
        <sz val="8"/>
        <rFont val="Arial"/>
        <family val="2"/>
      </rPr>
      <t xml:space="preserve"> Los porcentajes se estiman respecto al total de respuestas válidas, omitiendo los no especificados para los cuales no existe un cálculo y se indican como NC (No Calculado).</t>
    </r>
  </si>
  <si>
    <t>Otro sector</t>
  </si>
  <si>
    <r>
      <t xml:space="preserve">Unido </t>
    </r>
    <r>
      <rPr>
        <vertAlign val="superscript"/>
        <sz val="9"/>
        <rFont val="Arial"/>
        <family val="2"/>
      </rPr>
      <t>1</t>
    </r>
  </si>
  <si>
    <r>
      <t xml:space="preserve">No unido </t>
    </r>
    <r>
      <rPr>
        <vertAlign val="superscript"/>
        <sz val="9"/>
        <rFont val="Arial"/>
        <family val="2"/>
      </rPr>
      <t>2</t>
    </r>
  </si>
  <si>
    <r>
      <t xml:space="preserve">Otro parentesco </t>
    </r>
    <r>
      <rPr>
        <vertAlign val="superscript"/>
        <sz val="9"/>
        <rFont val="Arial"/>
        <family val="2"/>
      </rPr>
      <t>3</t>
    </r>
  </si>
  <si>
    <t xml:space="preserve">No especificado </t>
  </si>
  <si>
    <t>Autobús o camioneta</t>
  </si>
  <si>
    <t>Usó "pollero"</t>
  </si>
  <si>
    <t>Trabajó</t>
  </si>
  <si>
    <t>Reintentará cruzar</t>
  </si>
  <si>
    <t>No reintentará cruzar</t>
  </si>
  <si>
    <t>Diario</t>
  </si>
  <si>
    <r>
      <t>Comerciantes</t>
    </r>
    <r>
      <rPr>
        <vertAlign val="superscript"/>
        <sz val="9"/>
        <color theme="1"/>
        <rFont val="Arial"/>
        <family val="2"/>
      </rPr>
      <t>1</t>
    </r>
  </si>
  <si>
    <r>
      <t xml:space="preserve">Condición de experiencia migratoria laboral previa en Estados Unidos </t>
    </r>
    <r>
      <rPr>
        <b/>
        <vertAlign val="superscript"/>
        <sz val="9"/>
        <color theme="1"/>
        <rFont val="Arial"/>
        <family val="2"/>
      </rPr>
      <t>2</t>
    </r>
  </si>
  <si>
    <r>
      <t>Nota 1:</t>
    </r>
    <r>
      <rPr>
        <sz val="8"/>
        <rFont val="Arial"/>
        <family val="2"/>
      </rPr>
      <t xml:space="preserve"> Los porcentajes se estiman respecto al total de respuestas válidas, omitiendo los no especificados para los cuales no existe un cálculo y se indican como NC (No Calculado).</t>
    </r>
  </si>
  <si>
    <r>
      <t xml:space="preserve">Sí trabajó </t>
    </r>
    <r>
      <rPr>
        <vertAlign val="superscript"/>
        <sz val="9"/>
        <rFont val="Arial"/>
        <family val="2"/>
      </rPr>
      <t>2</t>
    </r>
  </si>
  <si>
    <r>
      <t xml:space="preserve">No trabajó </t>
    </r>
    <r>
      <rPr>
        <vertAlign val="superscript"/>
        <sz val="9"/>
        <rFont val="Arial"/>
        <family val="2"/>
      </rPr>
      <t>2</t>
    </r>
  </si>
  <si>
    <r>
      <t xml:space="preserve">Unido </t>
    </r>
    <r>
      <rPr>
        <vertAlign val="superscript"/>
        <sz val="9"/>
        <rFont val="Arial"/>
        <family val="2"/>
      </rPr>
      <t>2</t>
    </r>
  </si>
  <si>
    <r>
      <t xml:space="preserve">No unido </t>
    </r>
    <r>
      <rPr>
        <vertAlign val="superscript"/>
        <sz val="9"/>
        <rFont val="Arial"/>
        <family val="2"/>
      </rPr>
      <t>3</t>
    </r>
  </si>
  <si>
    <r>
      <t xml:space="preserve">Otro parentesco </t>
    </r>
    <r>
      <rPr>
        <vertAlign val="superscript"/>
        <sz val="9"/>
        <rFont val="Arial"/>
        <family val="2"/>
      </rPr>
      <t>4</t>
    </r>
  </si>
  <si>
    <r>
      <t>Comerciantes</t>
    </r>
    <r>
      <rPr>
        <vertAlign val="superscript"/>
        <sz val="9"/>
        <color theme="1"/>
        <rFont val="Arial"/>
        <family val="2"/>
      </rPr>
      <t>2</t>
    </r>
  </si>
  <si>
    <r>
      <t xml:space="preserve">Condición de experiencia migratoria laboral previa en Estados Unidos </t>
    </r>
    <r>
      <rPr>
        <b/>
        <vertAlign val="superscript"/>
        <sz val="9"/>
        <color theme="1"/>
        <rFont val="Arial"/>
        <family val="2"/>
      </rPr>
      <t>3</t>
    </r>
  </si>
  <si>
    <t>HASTA 1 MES</t>
  </si>
  <si>
    <t>MÁS DE 1 MES</t>
  </si>
  <si>
    <r>
      <t>Nota 2:</t>
    </r>
    <r>
      <rPr>
        <sz val="8"/>
        <rFont val="Arial"/>
        <family val="2"/>
      </rPr>
      <t xml:space="preserve"> En la variable Condición de experiencia laboral previa a Estados Unidos, para el año 2009, los datos corresponden a la experiencia migratoria previa (número de cruces), ya que no se cuenta con información sobre la experiencia migratoria laboral previa. </t>
    </r>
  </si>
  <si>
    <r>
      <rPr>
        <vertAlign val="superscript"/>
        <sz val="9"/>
        <rFont val="Arial"/>
        <family val="2"/>
      </rPr>
      <t>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No incluye a los que no especificaron su tiempo de estancia en Estados Unidos.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</si>
  <si>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Se refiere a la condición laboral en los 30 días anteriores al inicio del viaje.</t>
    </r>
  </si>
  <si>
    <r>
      <rPr>
        <vertAlign val="superscript"/>
        <sz val="9"/>
        <rFont val="Arial"/>
        <family val="2"/>
      </rPr>
      <t>1</t>
    </r>
    <r>
      <rPr>
        <sz val="8"/>
        <rFont val="Arial"/>
        <family val="2"/>
      </rPr>
      <t xml:space="preserve"> Incluye a los casados o en unión libre.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</si>
  <si>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Incluye a solteros, separados, viudos y divorciados.</t>
    </r>
  </si>
  <si>
    <r>
      <rPr>
        <vertAlign val="superscript"/>
        <sz val="9"/>
        <rFont val="Arial"/>
        <family val="2"/>
      </rPr>
      <t>3</t>
    </r>
    <r>
      <rPr>
        <sz val="8"/>
        <rFont val="Arial"/>
        <family val="2"/>
      </rPr>
      <t xml:space="preserve"> Incluye otro parentesco y sin relación de parentesco.</t>
    </r>
  </si>
  <si>
    <r>
      <rPr>
        <vertAlign val="superscript"/>
        <sz val="9"/>
        <rFont val="Arial"/>
        <family val="2"/>
      </rPr>
      <t>1</t>
    </r>
    <r>
      <rPr>
        <sz val="8"/>
        <rFont val="Arial"/>
        <family val="2"/>
      </rPr>
      <t xml:space="preserve"> Incluye vendedores ambulantes.</t>
    </r>
  </si>
  <si>
    <r>
      <rPr>
        <vertAlign val="superscript"/>
        <sz val="9"/>
        <rFont val="Arial"/>
        <family val="2"/>
      </rPr>
      <t>2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Incluye a los que usaron México para llegar a Estados Unidos.</t>
    </r>
  </si>
  <si>
    <r>
      <rPr>
        <vertAlign val="superscript"/>
        <sz val="9"/>
        <rFont val="Arial"/>
        <family val="2"/>
      </rPr>
      <t>2</t>
    </r>
    <r>
      <rPr>
        <sz val="8"/>
        <rFont val="Arial"/>
        <family val="2"/>
      </rPr>
      <t xml:space="preserve"> Incluye a los casados o en unión libre.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</si>
  <si>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Incluye a solteros, separados, viudos y divorciados.</t>
    </r>
  </si>
  <si>
    <r>
      <rPr>
        <vertAlign val="superscript"/>
        <sz val="9"/>
        <rFont val="Arial"/>
        <family val="2"/>
      </rPr>
      <t>4</t>
    </r>
    <r>
      <rPr>
        <sz val="8"/>
        <rFont val="Arial"/>
        <family val="2"/>
      </rPr>
      <t xml:space="preserve"> Incluye otro parentesco y sin relación de parentesco.</t>
    </r>
  </si>
  <si>
    <r>
      <rPr>
        <vertAlign val="superscript"/>
        <sz val="9"/>
        <rFont val="Arial"/>
        <family val="2"/>
      </rPr>
      <t>3</t>
    </r>
    <r>
      <rPr>
        <sz val="8"/>
        <rFont val="Arial"/>
        <family val="2"/>
      </rPr>
      <t xml:space="preserve"> Incluye a solteros, separados, viudos y divorciados.</t>
    </r>
  </si>
  <si>
    <r>
      <rPr>
        <vertAlign val="superscript"/>
        <sz val="9"/>
        <rFont val="Arial"/>
        <family val="2"/>
      </rPr>
      <t>2</t>
    </r>
    <r>
      <rPr>
        <sz val="8"/>
        <rFont val="Arial"/>
        <family val="2"/>
      </rPr>
      <t xml:space="preserve"> Incluye vendedores ambulantes.</t>
    </r>
  </si>
  <si>
    <r>
      <rPr>
        <vertAlign val="superscript"/>
        <sz val="9"/>
        <rFont val="Arial"/>
        <family val="2"/>
      </rPr>
      <t>3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Incluye a los que usaron México para llegar a Estados Unidos.</t>
    </r>
  </si>
  <si>
    <t>POBLACIÓN RESIDENTE EN CENTROAMÉRICA</t>
  </si>
  <si>
    <t>POBLACIÓN RESIDENTE EN CENTROAMÉRICA Y QUE TRABAJÓ EN SU LUGAR DE RESIDENCIA</t>
  </si>
  <si>
    <t>POBLACIÓN QUE TRABAJÓ EN ESTADOS UNIDOS</t>
  </si>
  <si>
    <t>Desierto o montaña</t>
  </si>
  <si>
    <t>Lugar proporcionado
por el pollero</t>
  </si>
  <si>
    <t>Casa de migrante/otros albergues
o casa de asistencia</t>
  </si>
  <si>
    <t>Uso de "pollero" para cruzar
a Estados Unidos</t>
  </si>
  <si>
    <t>Condición de documentos para
cruzar a Estados Unidos</t>
  </si>
  <si>
    <t>Ciudad mexicana de cruce
a Estados Unidos</t>
  </si>
  <si>
    <t>Lugar donde pasó la noche antes
de cruzar a Estados Unidos</t>
  </si>
  <si>
    <t>Ciudad guatemalteca de cruce
a México</t>
  </si>
  <si>
    <t>Comerciantes</t>
  </si>
  <si>
    <t>Nada</t>
  </si>
  <si>
    <t>Tráiler o camión de carga</t>
  </si>
  <si>
    <t>Automóvil o motocicleta</t>
  </si>
  <si>
    <r>
      <t xml:space="preserve">Principal medio de transporte que utilizó para llegar a la frontera norte de México </t>
    </r>
    <r>
      <rPr>
        <b/>
        <vertAlign val="superscript"/>
        <sz val="9"/>
        <color theme="1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</si>
  <si>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 De 2009 a 2014, se refiere a la distribución de la primera opción de respuesta, de las dos posibles que hay para esta variable. </t>
    </r>
  </si>
  <si>
    <r>
      <t xml:space="preserve">Medio de transporte usado para llegar a la frontera norte de México </t>
    </r>
    <r>
      <rPr>
        <b/>
        <vertAlign val="superscript"/>
        <sz val="9"/>
        <color theme="1"/>
        <rFont val="Arial"/>
        <family val="2"/>
      </rPr>
      <t>2</t>
    </r>
  </si>
  <si>
    <r>
      <t xml:space="preserve">Medio de transporte usado para llegar a la frontera norte de México </t>
    </r>
    <r>
      <rPr>
        <b/>
        <vertAlign val="superscript"/>
        <sz val="9"/>
        <color theme="1"/>
        <rFont val="Arial"/>
        <family val="2"/>
      </rPr>
      <t>3</t>
    </r>
  </si>
  <si>
    <r>
      <rPr>
        <vertAlign val="superscript"/>
        <sz val="9"/>
        <rFont val="Arial"/>
        <family val="2"/>
      </rPr>
      <t>2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 De 2009 a 2014, se refiere a la distribución de la primera opción de respuesta, de las dos posibles que hay para esta variable. </t>
    </r>
  </si>
  <si>
    <r>
      <t xml:space="preserve">Principal medio de transporte que utilizó para llegar a la frontera norte de México </t>
    </r>
    <r>
      <rPr>
        <b/>
        <vertAlign val="superscript"/>
        <sz val="9"/>
        <color theme="1"/>
        <rFont val="Arial"/>
        <family val="2"/>
      </rPr>
      <t>2</t>
    </r>
  </si>
  <si>
    <r>
      <rPr>
        <vertAlign val="superscript"/>
        <sz val="9"/>
        <rFont val="Arial"/>
        <family val="2"/>
      </rPr>
      <t>2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 Indicador no directamente comparable con años anteriores a 2015. Los valores absolutos se refieren a la respuesta afirmativa a cada una de las opciones del indicador. El porcentaje se refiere a la proporción de los encuestados que responden afirmativamente respecto al flujo total. </t>
    </r>
  </si>
  <si>
    <r>
      <rPr>
        <vertAlign val="superscript"/>
        <sz val="9"/>
        <rFont val="Arial"/>
        <family val="2"/>
      </rPr>
      <t>3</t>
    </r>
    <r>
      <rPr>
        <sz val="8"/>
        <rFont val="Arial"/>
        <family val="2"/>
      </rPr>
      <t xml:space="preserve">  Indicador no directamente comparable con años anteriores a 2015. Los valores absolutos se refieren a la respuesta afirmativa a cada una de las opciones del indicador. El porcentaje se refiere a la proporción de los encuestados que responden afirmativamente respecto al flujo total. </t>
    </r>
  </si>
  <si>
    <t xml:space="preserve"> </t>
  </si>
  <si>
    <r>
      <rPr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refiere a la condición laboral en los 30 días anteriores al inicio del viaje, y los que dijeron que no pero si tenian trabajo.</t>
    </r>
  </si>
  <si>
    <t>Ocupación u oficio en Estados Unidos</t>
  </si>
  <si>
    <t>El Sásabe (Son.)**</t>
  </si>
  <si>
    <t xml:space="preserve">** A partir de 2017 se incluye los casos de Altar </t>
  </si>
  <si>
    <t>ND</t>
  </si>
  <si>
    <t>18 a 19 años</t>
  </si>
  <si>
    <t xml:space="preserve">ND: No Disponible </t>
  </si>
  <si>
    <t>Fuente: EMIF GUAMEX 2004, 2005, 2006, 2007; EMIF SUR 2008, 2009, 2010, 2011, 2012, 2013, 2014, 2015, 2016, 2017, 2018 y 2019.</t>
  </si>
  <si>
    <t>9.2.1. Migrantes centroamericanos devueltos por las autoridades migratorias estadounidenses, 2009-2019.
Características del lugar de residencia, flujo total entrevistado</t>
  </si>
  <si>
    <t>9.2.2. Migrantes centroamericanos devueltos por las autoridades migratorias estadounidenses, 2009-2019.
Características sociodemográficas, flujo total entrevistado</t>
  </si>
  <si>
    <t>Fuente: EMIF GUAMEX 2004, 2005, 2006, 2007; EMIF SUR 2008, 2009, 2010, 2011, 2012, 2013, 2014, 2015, 2016, 2017,  2018 y 2019.</t>
  </si>
  <si>
    <t>9.2.3. Migrantes centroamericanos devueltos por las autoridades migratorias estadounidenses, 2009-2019.
Características de cruce por México, flujo total entrevistado</t>
  </si>
  <si>
    <t>9.2.4. Migrantes centroamericanos devueltos por las autoridades migratorias estadounidenses, 2009-2019.
Experiencia migratoria en Estados Unidos, flujo total entrevistado</t>
  </si>
  <si>
    <r>
      <t xml:space="preserve">9.2.5. Migrantes centroamericanos devueltos por las autoridades migratorias estadounidenses, 2009-2019.
Características del lugar de residencia, flujo que permaneció en Estados Unidos hasta 1 mes </t>
    </r>
    <r>
      <rPr>
        <b/>
        <vertAlign val="superscript"/>
        <sz val="10"/>
        <rFont val="Arial"/>
        <family val="2"/>
      </rPr>
      <t>1</t>
    </r>
  </si>
  <si>
    <r>
      <t xml:space="preserve">9.2.6. Migrantes centroamericanos devueltos por las autoridades migratorias estadounidenses, 2009-2019.
Características sociodemográficas, flujo que permaneció en Estados Unidos hasta 1 mes </t>
    </r>
    <r>
      <rPr>
        <b/>
        <vertAlign val="superscript"/>
        <sz val="10"/>
        <rFont val="Arial"/>
        <family val="2"/>
      </rPr>
      <t>1</t>
    </r>
  </si>
  <si>
    <r>
      <t xml:space="preserve">9.2.7. Migrantes centroamericanos devueltos por las autoridades migratorias estadounidenses, 2009-2019.
Características de cruce por México, flujo que permaneció en Estados Unidos hasta 1 mes </t>
    </r>
    <r>
      <rPr>
        <b/>
        <vertAlign val="superscript"/>
        <sz val="10"/>
        <rFont val="Arial"/>
        <family val="2"/>
      </rPr>
      <t>1</t>
    </r>
  </si>
  <si>
    <r>
      <t xml:space="preserve">9.2.8. Migrantes centroamericanos devueltos por las autoridades migratorias estadounidenses, 2009-2019.
Experiencia migratoria en Estados Unidos, flujo que permaneció en Estados Unidos hasta 1 mes </t>
    </r>
    <r>
      <rPr>
        <b/>
        <vertAlign val="superscript"/>
        <sz val="10"/>
        <rFont val="Arial"/>
        <family val="2"/>
      </rPr>
      <t>1</t>
    </r>
  </si>
  <si>
    <r>
      <t xml:space="preserve">9.2.9. Migrantes centroamericanos devueltos por las autoridades migratorias estadounidenses, 2009-2019.
Características del lugar de residencia, flujo que permaneció en Estados Unidos más de 1 mes </t>
    </r>
    <r>
      <rPr>
        <b/>
        <vertAlign val="superscript"/>
        <sz val="10"/>
        <rFont val="Arial"/>
        <family val="2"/>
      </rPr>
      <t>1</t>
    </r>
  </si>
  <si>
    <r>
      <t xml:space="preserve">9.2.10. Migrantes centroamericanos devueltos por las autoridades migratorias estadounidenses, 2009-2019.
Características sociodemográficas, flujo que permaneció en Estados Unidos más de 1 mes </t>
    </r>
    <r>
      <rPr>
        <b/>
        <vertAlign val="superscript"/>
        <sz val="10"/>
        <rFont val="Arial"/>
        <family val="2"/>
      </rPr>
      <t>1</t>
    </r>
  </si>
  <si>
    <r>
      <t xml:space="preserve">9.2.11. Migrantes centroamericanos devueltos por las autoridades migratorias estadounidenses, 2009-2019.
Características de cruce por México, flujo que permaneció en Estados Unidos más de 1 mes </t>
    </r>
    <r>
      <rPr>
        <b/>
        <vertAlign val="superscript"/>
        <sz val="10"/>
        <rFont val="Arial"/>
        <family val="2"/>
      </rPr>
      <t>1</t>
    </r>
  </si>
  <si>
    <r>
      <t xml:space="preserve">9.2.12. Migrantes centroamericanos devueltos por las autoridades migratorias estadounidenses, 2009-2019.
Experiencia migratoria en Estados Unidos, flujo que permaneció en Estados Unidos más de 1 mes 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</si>
</sst>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#,##0.0"/>
    <numFmt numFmtId="167" formatCode="_-[$€-2]* #,##0.00_-;\-[$€-2]* #,##0.00_-;_-[$€-2]* &quot;-&quot;??_-"/>
    <numFmt numFmtId="168" formatCode="_-* #,##0_-;\-* #,##0_-;_-* &quot;-- &quot;_-;_-@_-"/>
    <numFmt numFmtId="169" formatCode="_-* #,##0.0_-;\-* #,##0.0_-;_-* &quot;-- &quot;_-;_-@_-"/>
    <numFmt numFmtId="170" formatCode="#,##0.0_ ;\-#,##0.0\ "/>
    <numFmt numFmtId="171" formatCode="###0.0"/>
    <numFmt numFmtId="172" formatCode="####.0"/>
    <numFmt numFmtId="173" formatCode="_(* #,##0_);_(* \(#,##0\);_(* &quot;-&quot;??_);_(@_)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G Omega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u/>
      <sz val="9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theme="0" tint="-4.9989318521683403E-2"/>
      <name val="Arial"/>
      <family val="2"/>
    </font>
    <font>
      <b/>
      <sz val="9"/>
      <color theme="0" tint="-4.9989318521683403E-2"/>
      <name val="Arial"/>
      <family val="2"/>
    </font>
    <font>
      <b/>
      <vertAlign val="superscript"/>
      <sz val="1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9"/>
      <color rgb="FF7030A0"/>
      <name val="Arial"/>
      <family val="2"/>
    </font>
    <font>
      <vertAlign val="superscript"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A236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14">
    <xf numFmtId="0" fontId="0" fillId="0" borderId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8" fillId="0" borderId="0"/>
    <xf numFmtId="0" fontId="17" fillId="0" borderId="0"/>
    <xf numFmtId="164" fontId="13" fillId="0" borderId="0" applyFont="0" applyFill="0" applyBorder="0" applyAlignment="0" applyProtection="0"/>
    <xf numFmtId="0" fontId="13" fillId="0" borderId="0"/>
    <xf numFmtId="0" fontId="17" fillId="0" borderId="0"/>
    <xf numFmtId="0" fontId="17" fillId="0" borderId="0"/>
    <xf numFmtId="0" fontId="13" fillId="0" borderId="0"/>
    <xf numFmtId="0" fontId="12" fillId="0" borderId="0"/>
    <xf numFmtId="0" fontId="41" fillId="0" borderId="0"/>
    <xf numFmtId="164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164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</cellStyleXfs>
  <cellXfs count="425">
    <xf numFmtId="0" fontId="0" fillId="0" borderId="0" xfId="0"/>
    <xf numFmtId="0" fontId="18" fillId="0" borderId="0" xfId="0" applyFont="1" applyFill="1"/>
    <xf numFmtId="0" fontId="18" fillId="0" borderId="0" xfId="0" applyFont="1" applyBorder="1"/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Font="1" applyFill="1" applyAlignment="1"/>
    <xf numFmtId="0" fontId="21" fillId="0" borderId="0" xfId="0" applyFont="1" applyFill="1" applyAlignment="1">
      <alignment horizontal="left" wrapText="1"/>
    </xf>
    <xf numFmtId="166" fontId="23" fillId="0" borderId="1" xfId="0" applyNumberFormat="1" applyFont="1" applyFill="1" applyBorder="1" applyAlignment="1">
      <alignment horizontal="right"/>
    </xf>
    <xf numFmtId="166" fontId="22" fillId="0" borderId="1" xfId="0" applyNumberFormat="1" applyFont="1" applyFill="1" applyBorder="1" applyAlignment="1">
      <alignment horizontal="right"/>
    </xf>
    <xf numFmtId="0" fontId="21" fillId="0" borderId="0" xfId="0" applyFont="1" applyFill="1" applyBorder="1"/>
    <xf numFmtId="0" fontId="18" fillId="0" borderId="0" xfId="0" applyFont="1" applyFill="1" applyAlignment="1">
      <alignment horizontal="left" wrapText="1" indent="2"/>
    </xf>
    <xf numFmtId="0" fontId="18" fillId="0" borderId="0" xfId="8" applyFont="1" applyFill="1" applyBorder="1" applyAlignment="1">
      <alignment horizontal="left" wrapText="1" indent="2"/>
    </xf>
    <xf numFmtId="0" fontId="18" fillId="0" borderId="1" xfId="8" applyFont="1" applyFill="1" applyBorder="1" applyAlignment="1">
      <alignment horizontal="left" wrapText="1" indent="2"/>
    </xf>
    <xf numFmtId="0" fontId="18" fillId="0" borderId="1" xfId="7" applyFont="1" applyFill="1" applyBorder="1" applyAlignment="1">
      <alignment horizontal="left" indent="1"/>
    </xf>
    <xf numFmtId="3" fontId="22" fillId="0" borderId="1" xfId="0" applyNumberFormat="1" applyFont="1" applyFill="1" applyBorder="1" applyAlignment="1">
      <alignment horizontal="right"/>
    </xf>
    <xf numFmtId="3" fontId="18" fillId="0" borderId="0" xfId="7" applyNumberFormat="1" applyFont="1" applyFill="1" applyBorder="1" applyAlignment="1">
      <alignment horizontal="left"/>
    </xf>
    <xf numFmtId="3" fontId="18" fillId="0" borderId="0" xfId="0" applyNumberFormat="1" applyFont="1" applyFill="1" applyBorder="1" applyAlignment="1">
      <alignment horizontal="left"/>
    </xf>
    <xf numFmtId="3" fontId="18" fillId="0" borderId="0" xfId="0" applyNumberFormat="1" applyFont="1" applyFill="1" applyBorder="1" applyAlignment="1"/>
    <xf numFmtId="3" fontId="18" fillId="0" borderId="1" xfId="0" applyNumberFormat="1" applyFont="1" applyFill="1" applyBorder="1" applyAlignment="1"/>
    <xf numFmtId="165" fontId="18" fillId="0" borderId="1" xfId="0" applyNumberFormat="1" applyFont="1" applyFill="1" applyBorder="1" applyAlignment="1"/>
    <xf numFmtId="0" fontId="16" fillId="0" borderId="0" xfId="0" applyFont="1"/>
    <xf numFmtId="0" fontId="21" fillId="0" borderId="0" xfId="8" applyFont="1" applyFill="1" applyAlignment="1">
      <alignment horizontal="left" wrapText="1"/>
    </xf>
    <xf numFmtId="0" fontId="21" fillId="0" borderId="0" xfId="0" applyFont="1"/>
    <xf numFmtId="0" fontId="18" fillId="0" borderId="0" xfId="0" applyFont="1" applyFill="1" applyAlignment="1">
      <alignment horizontal="left" wrapText="1" indent="1"/>
    </xf>
    <xf numFmtId="0" fontId="18" fillId="0" borderId="0" xfId="0" applyFont="1" applyAlignment="1"/>
    <xf numFmtId="0" fontId="22" fillId="0" borderId="0" xfId="0" applyFont="1" applyFill="1" applyAlignment="1"/>
    <xf numFmtId="0" fontId="26" fillId="0" borderId="0" xfId="0" applyFont="1"/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21" fillId="0" borderId="0" xfId="0" applyFont="1" applyFill="1" applyAlignment="1"/>
    <xf numFmtId="3" fontId="18" fillId="0" borderId="0" xfId="0" applyNumberFormat="1" applyFont="1" applyFill="1" applyAlignment="1"/>
    <xf numFmtId="3" fontId="22" fillId="0" borderId="0" xfId="0" applyNumberFormat="1" applyFont="1" applyFill="1" applyAlignment="1"/>
    <xf numFmtId="3" fontId="21" fillId="0" borderId="0" xfId="0" applyNumberFormat="1" applyFont="1" applyFill="1" applyAlignment="1"/>
    <xf numFmtId="0" fontId="25" fillId="0" borderId="0" xfId="6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3" fontId="21" fillId="0" borderId="0" xfId="0" applyNumberFormat="1" applyFont="1" applyFill="1" applyBorder="1" applyAlignment="1"/>
    <xf numFmtId="0" fontId="18" fillId="0" borderId="0" xfId="0" applyNumberFormat="1" applyFont="1" applyFill="1" applyAlignment="1"/>
    <xf numFmtId="0" fontId="18" fillId="0" borderId="0" xfId="0" applyFont="1" applyFill="1" applyBorder="1" applyAlignment="1"/>
    <xf numFmtId="0" fontId="18" fillId="0" borderId="1" xfId="0" applyFont="1" applyFill="1" applyBorder="1" applyAlignment="1"/>
    <xf numFmtId="0" fontId="18" fillId="0" borderId="1" xfId="0" applyFont="1" applyBorder="1" applyAlignment="1"/>
    <xf numFmtId="166" fontId="18" fillId="0" borderId="1" xfId="0" applyNumberFormat="1" applyFont="1" applyFill="1" applyBorder="1" applyAlignment="1"/>
    <xf numFmtId="0" fontId="18" fillId="0" borderId="0" xfId="0" applyFont="1" applyFill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21" fillId="0" borderId="0" xfId="0" applyFont="1" applyFill="1" applyBorder="1" applyAlignment="1">
      <alignment wrapText="1"/>
    </xf>
    <xf numFmtId="0" fontId="18" fillId="0" borderId="0" xfId="0" applyFont="1" applyFill="1" applyAlignment="1">
      <alignment horizontal="left" vertical="center" wrapText="1"/>
    </xf>
    <xf numFmtId="3" fontId="21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 indent="1"/>
    </xf>
    <xf numFmtId="0" fontId="18" fillId="0" borderId="1" xfId="0" applyFont="1" applyFill="1" applyBorder="1" applyAlignment="1">
      <alignment horizontal="left" vertical="center" wrapText="1" indent="1"/>
    </xf>
    <xf numFmtId="3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/>
    <xf numFmtId="3" fontId="16" fillId="0" borderId="0" xfId="0" applyNumberFormat="1" applyFont="1"/>
    <xf numFmtId="0" fontId="13" fillId="0" borderId="0" xfId="0" applyFont="1"/>
    <xf numFmtId="0" fontId="13" fillId="0" borderId="0" xfId="0" applyFont="1" applyFill="1"/>
    <xf numFmtId="0" fontId="16" fillId="0" borderId="0" xfId="0" applyFont="1" applyBorder="1"/>
    <xf numFmtId="3" fontId="27" fillId="0" borderId="0" xfId="0" applyNumberFormat="1" applyFont="1" applyFill="1"/>
    <xf numFmtId="0" fontId="27" fillId="0" borderId="0" xfId="0" applyFont="1"/>
    <xf numFmtId="3" fontId="16" fillId="0" borderId="0" xfId="0" applyNumberFormat="1" applyFont="1" applyFill="1"/>
    <xf numFmtId="0" fontId="16" fillId="0" borderId="0" xfId="0" applyNumberFormat="1" applyFont="1" applyFill="1"/>
    <xf numFmtId="0" fontId="21" fillId="0" borderId="0" xfId="0" applyFont="1" applyFill="1"/>
    <xf numFmtId="3" fontId="22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NumberFormat="1" applyFont="1" applyFill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18" fillId="0" borderId="0" xfId="7" applyFont="1" applyFill="1" applyBorder="1" applyAlignment="1">
      <alignment horizontal="left" wrapText="1" indent="1"/>
    </xf>
    <xf numFmtId="3" fontId="22" fillId="0" borderId="1" xfId="0" applyNumberFormat="1" applyFont="1" applyFill="1" applyBorder="1" applyAlignment="1"/>
    <xf numFmtId="0" fontId="22" fillId="0" borderId="1" xfId="0" applyFont="1" applyFill="1" applyBorder="1" applyAlignment="1"/>
    <xf numFmtId="166" fontId="22" fillId="0" borderId="1" xfId="0" applyNumberFormat="1" applyFont="1" applyFill="1" applyBorder="1" applyAlignment="1"/>
    <xf numFmtId="0" fontId="22" fillId="0" borderId="0" xfId="0" applyFont="1" applyBorder="1"/>
    <xf numFmtId="0" fontId="22" fillId="0" borderId="1" xfId="0" applyFont="1" applyFill="1" applyBorder="1" applyAlignment="1">
      <alignment horizontal="left" wrapText="1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left" indent="1"/>
    </xf>
    <xf numFmtId="168" fontId="18" fillId="0" borderId="0" xfId="0" applyNumberFormat="1" applyFont="1" applyAlignment="1"/>
    <xf numFmtId="168" fontId="21" fillId="0" borderId="0" xfId="0" applyNumberFormat="1" applyFont="1" applyFill="1" applyAlignment="1"/>
    <xf numFmtId="168" fontId="18" fillId="0" borderId="0" xfId="0" applyNumberFormat="1" applyFont="1" applyFill="1" applyAlignment="1"/>
    <xf numFmtId="168" fontId="18" fillId="0" borderId="0" xfId="0" applyNumberFormat="1" applyFont="1" applyFill="1" applyBorder="1" applyAlignment="1"/>
    <xf numFmtId="168" fontId="21" fillId="0" borderId="0" xfId="0" applyNumberFormat="1" applyFont="1" applyFill="1" applyBorder="1" applyAlignment="1"/>
    <xf numFmtId="168" fontId="18" fillId="0" borderId="0" xfId="0" applyNumberFormat="1" applyFont="1" applyBorder="1" applyAlignment="1"/>
    <xf numFmtId="168" fontId="22" fillId="0" borderId="0" xfId="0" applyNumberFormat="1" applyFont="1" applyFill="1" applyAlignment="1"/>
    <xf numFmtId="168" fontId="21" fillId="0" borderId="0" xfId="0" applyNumberFormat="1" applyFont="1" applyAlignment="1"/>
    <xf numFmtId="168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Fill="1" applyAlignment="1">
      <alignment horizontal="left"/>
    </xf>
    <xf numFmtId="49" fontId="18" fillId="0" borderId="0" xfId="0" applyNumberFormat="1" applyFont="1" applyFill="1" applyBorder="1" applyAlignment="1">
      <alignment horizontal="left"/>
    </xf>
    <xf numFmtId="49" fontId="18" fillId="0" borderId="0" xfId="0" applyNumberFormat="1" applyFont="1" applyBorder="1" applyAlignment="1">
      <alignment horizontal="left"/>
    </xf>
    <xf numFmtId="49" fontId="18" fillId="0" borderId="0" xfId="6" applyNumberFormat="1" applyFont="1" applyFill="1" applyBorder="1" applyAlignment="1">
      <alignment horizontal="left" wrapText="1"/>
    </xf>
    <xf numFmtId="49" fontId="18" fillId="0" borderId="0" xfId="7" applyNumberFormat="1" applyFont="1" applyFill="1" applyBorder="1" applyAlignment="1">
      <alignment horizontal="left"/>
    </xf>
    <xf numFmtId="49" fontId="18" fillId="0" borderId="1" xfId="0" applyNumberFormat="1" applyFont="1" applyFill="1" applyBorder="1" applyAlignment="1">
      <alignment horizontal="left"/>
    </xf>
    <xf numFmtId="49" fontId="21" fillId="0" borderId="0" xfId="0" applyNumberFormat="1" applyFont="1" applyFill="1" applyAlignment="1">
      <alignment horizontal="left"/>
    </xf>
    <xf numFmtId="49" fontId="18" fillId="0" borderId="0" xfId="2" applyNumberFormat="1" applyFont="1" applyFill="1" applyBorder="1" applyAlignment="1">
      <alignment horizontal="left"/>
    </xf>
    <xf numFmtId="49" fontId="21" fillId="0" borderId="0" xfId="0" applyNumberFormat="1" applyFont="1" applyFill="1" applyBorder="1" applyAlignment="1">
      <alignment horizontal="left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/>
    </xf>
    <xf numFmtId="49" fontId="22" fillId="0" borderId="0" xfId="0" applyNumberFormat="1" applyFont="1" applyAlignment="1">
      <alignment horizontal="left"/>
    </xf>
    <xf numFmtId="49" fontId="18" fillId="0" borderId="1" xfId="8" applyNumberFormat="1" applyFont="1" applyFill="1" applyBorder="1" applyAlignment="1">
      <alignment horizontal="left"/>
    </xf>
    <xf numFmtId="169" fontId="21" fillId="0" borderId="0" xfId="0" applyNumberFormat="1" applyFont="1" applyFill="1" applyAlignment="1"/>
    <xf numFmtId="169" fontId="18" fillId="0" borderId="0" xfId="0" applyNumberFormat="1" applyFont="1" applyFill="1" applyAlignment="1">
      <alignment horizontal="right"/>
    </xf>
    <xf numFmtId="169" fontId="18" fillId="0" borderId="0" xfId="0" applyNumberFormat="1" applyFont="1" applyFill="1" applyAlignment="1"/>
    <xf numFmtId="169" fontId="18" fillId="0" borderId="0" xfId="0" applyNumberFormat="1" applyFont="1" applyFill="1" applyBorder="1" applyAlignment="1"/>
    <xf numFmtId="169" fontId="22" fillId="0" borderId="0" xfId="0" applyNumberFormat="1" applyFont="1" applyFill="1" applyAlignment="1"/>
    <xf numFmtId="169" fontId="18" fillId="0" borderId="0" xfId="0" applyNumberFormat="1" applyFont="1" applyFill="1" applyBorder="1" applyAlignment="1">
      <alignment horizontal="right"/>
    </xf>
    <xf numFmtId="169" fontId="18" fillId="0" borderId="0" xfId="0" applyNumberFormat="1" applyFont="1" applyAlignment="1"/>
    <xf numFmtId="169" fontId="21" fillId="0" borderId="0" xfId="0" applyNumberFormat="1" applyFont="1" applyFill="1" applyBorder="1" applyAlignment="1"/>
    <xf numFmtId="169" fontId="18" fillId="0" borderId="0" xfId="7" applyNumberFormat="1" applyFont="1" applyFill="1" applyBorder="1" applyAlignment="1"/>
    <xf numFmtId="169" fontId="21" fillId="0" borderId="0" xfId="0" applyNumberFormat="1" applyFont="1" applyAlignment="1"/>
    <xf numFmtId="169" fontId="18" fillId="0" borderId="0" xfId="0" applyNumberFormat="1" applyFont="1" applyBorder="1" applyAlignment="1"/>
    <xf numFmtId="169" fontId="21" fillId="0" borderId="0" xfId="2" applyNumberFormat="1" applyFont="1" applyFill="1" applyBorder="1" applyAlignment="1"/>
    <xf numFmtId="169" fontId="18" fillId="0" borderId="0" xfId="0" applyNumberFormat="1" applyFont="1" applyFill="1" applyBorder="1" applyAlignment="1">
      <alignment wrapText="1"/>
    </xf>
    <xf numFmtId="169" fontId="18" fillId="0" borderId="0" xfId="0" quotePrefix="1" applyNumberFormat="1" applyFont="1" applyFill="1" applyAlignment="1"/>
    <xf numFmtId="166" fontId="21" fillId="0" borderId="0" xfId="0" applyNumberFormat="1" applyFont="1" applyFill="1" applyAlignment="1"/>
    <xf numFmtId="166" fontId="18" fillId="0" borderId="0" xfId="0" applyNumberFormat="1" applyFont="1" applyFill="1" applyAlignment="1"/>
    <xf numFmtId="49" fontId="16" fillId="0" borderId="0" xfId="0" applyNumberFormat="1" applyFont="1" applyAlignment="1">
      <alignment horizontal="left"/>
    </xf>
    <xf numFmtId="49" fontId="18" fillId="0" borderId="0" xfId="0" applyNumberFormat="1" applyFont="1" applyBorder="1" applyAlignment="1">
      <alignment horizontal="left" wrapText="1"/>
    </xf>
    <xf numFmtId="49" fontId="16" fillId="0" borderId="0" xfId="0" applyNumberFormat="1" applyFont="1" applyFill="1" applyAlignment="1">
      <alignment horizontal="left"/>
    </xf>
    <xf numFmtId="49" fontId="27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Fill="1" applyAlignment="1">
      <alignment horizontal="left"/>
    </xf>
    <xf numFmtId="170" fontId="18" fillId="0" borderId="0" xfId="0" applyNumberFormat="1" applyFont="1" applyFill="1" applyBorder="1" applyAlignment="1"/>
    <xf numFmtId="169" fontId="21" fillId="0" borderId="0" xfId="0" applyNumberFormat="1" applyFont="1" applyFill="1" applyAlignment="1">
      <alignment horizontal="right"/>
    </xf>
    <xf numFmtId="0" fontId="18" fillId="0" borderId="0" xfId="3" applyFont="1" applyFill="1" applyAlignment="1">
      <alignment horizontal="left" wrapText="1" indent="1"/>
    </xf>
    <xf numFmtId="0" fontId="18" fillId="0" borderId="0" xfId="0" applyFont="1" applyFill="1" applyBorder="1" applyAlignment="1">
      <alignment horizontal="left" vertical="center" wrapText="1" indent="1"/>
    </xf>
    <xf numFmtId="49" fontId="16" fillId="0" borderId="0" xfId="7" applyNumberFormat="1" applyFont="1" applyFill="1" applyAlignment="1"/>
    <xf numFmtId="0" fontId="16" fillId="0" borderId="0" xfId="3" applyFont="1"/>
    <xf numFmtId="0" fontId="16" fillId="0" borderId="0" xfId="0" applyFont="1" applyBorder="1" applyAlignment="1"/>
    <xf numFmtId="0" fontId="18" fillId="0" borderId="0" xfId="0" applyFont="1" applyFill="1" applyAlignment="1">
      <alignment horizontal="left" indent="1"/>
    </xf>
    <xf numFmtId="0" fontId="21" fillId="0" borderId="0" xfId="4" applyFont="1" applyFill="1" applyAlignment="1">
      <alignment horizontal="left"/>
    </xf>
    <xf numFmtId="0" fontId="21" fillId="0" borderId="0" xfId="5" applyFont="1" applyFill="1" applyAlignment="1">
      <alignment horizontal="left"/>
    </xf>
    <xf numFmtId="0" fontId="21" fillId="0" borderId="0" xfId="7" applyFont="1" applyFill="1"/>
    <xf numFmtId="0" fontId="18" fillId="0" borderId="0" xfId="7" applyFont="1" applyFill="1" applyAlignment="1">
      <alignment horizontal="left" vertical="center" indent="1"/>
    </xf>
    <xf numFmtId="0" fontId="18" fillId="0" borderId="0" xfId="7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horizontal="left" vertical="center" indent="1"/>
    </xf>
    <xf numFmtId="49" fontId="16" fillId="0" borderId="0" xfId="0" applyNumberFormat="1" applyFont="1" applyAlignme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Border="1" applyAlignment="1"/>
    <xf numFmtId="49" fontId="16" fillId="0" borderId="0" xfId="0" applyNumberFormat="1" applyFont="1" applyBorder="1" applyAlignment="1">
      <alignment horizontal="center"/>
    </xf>
    <xf numFmtId="49" fontId="18" fillId="0" borderId="0" xfId="0" applyNumberFormat="1" applyFont="1" applyFill="1" applyBorder="1" applyAlignment="1">
      <alignment horizontal="left" wrapText="1"/>
    </xf>
    <xf numFmtId="169" fontId="21" fillId="0" borderId="0" xfId="7" applyNumberFormat="1" applyFont="1" applyFill="1" applyBorder="1" applyAlignment="1">
      <alignment horizontal="right"/>
    </xf>
    <xf numFmtId="169" fontId="18" fillId="0" borderId="0" xfId="11" applyNumberFormat="1" applyFont="1" applyFill="1" applyAlignment="1">
      <alignment horizontal="right"/>
    </xf>
    <xf numFmtId="49" fontId="30" fillId="0" borderId="0" xfId="11" applyNumberFormat="1" applyFont="1" applyAlignment="1">
      <alignment horizontal="left"/>
    </xf>
    <xf numFmtId="49" fontId="30" fillId="0" borderId="0" xfId="11" applyNumberFormat="1" applyFont="1" applyFill="1" applyAlignment="1">
      <alignment horizontal="left"/>
    </xf>
    <xf numFmtId="49" fontId="30" fillId="0" borderId="0" xfId="11" applyNumberFormat="1" applyFont="1" applyFill="1" applyBorder="1" applyAlignment="1">
      <alignment horizontal="left"/>
    </xf>
    <xf numFmtId="0" fontId="30" fillId="0" borderId="0" xfId="11" applyFont="1" applyFill="1" applyAlignment="1">
      <alignment horizontal="left" wrapText="1" indent="2"/>
    </xf>
    <xf numFmtId="0" fontId="30" fillId="0" borderId="0" xfId="11" applyFont="1" applyFill="1" applyAlignment="1">
      <alignment horizontal="left" wrapText="1" indent="1"/>
    </xf>
    <xf numFmtId="49" fontId="29" fillId="0" borderId="0" xfId="11" applyNumberFormat="1" applyFont="1" applyFill="1" applyAlignment="1">
      <alignment horizontal="left"/>
    </xf>
    <xf numFmtId="49" fontId="31" fillId="0" borderId="0" xfId="11" applyNumberFormat="1" applyFont="1" applyFill="1" applyAlignment="1">
      <alignment horizontal="left"/>
    </xf>
    <xf numFmtId="0" fontId="21" fillId="0" borderId="0" xfId="3" applyFont="1" applyFill="1" applyAlignment="1">
      <alignment horizontal="left" wrapText="1"/>
    </xf>
    <xf numFmtId="0" fontId="30" fillId="0" borderId="0" xfId="11" applyFont="1" applyFill="1" applyBorder="1" applyAlignment="1">
      <alignment horizontal="left" wrapText="1" indent="1"/>
    </xf>
    <xf numFmtId="0" fontId="18" fillId="0" borderId="0" xfId="3" applyFont="1" applyFill="1" applyAlignment="1">
      <alignment horizontal="left" wrapText="1" indent="2"/>
    </xf>
    <xf numFmtId="0" fontId="29" fillId="0" borderId="0" xfId="9" applyFont="1" applyFill="1" applyAlignment="1">
      <alignment horizontal="left" wrapText="1"/>
    </xf>
    <xf numFmtId="0" fontId="18" fillId="0" borderId="0" xfId="14" applyFont="1" applyFill="1" applyAlignment="1">
      <alignment horizontal="left" wrapText="1" indent="1"/>
    </xf>
    <xf numFmtId="0" fontId="18" fillId="0" borderId="0" xfId="9" applyFont="1" applyFill="1" applyBorder="1" applyAlignment="1">
      <alignment horizontal="left" wrapText="1" indent="1"/>
    </xf>
    <xf numFmtId="0" fontId="18" fillId="0" borderId="0" xfId="10" applyFont="1" applyFill="1" applyBorder="1" applyAlignment="1">
      <alignment horizontal="left" wrapText="1" indent="1"/>
    </xf>
    <xf numFmtId="0" fontId="18" fillId="0" borderId="0" xfId="10" applyFont="1" applyFill="1" applyBorder="1" applyAlignment="1">
      <alignment horizontal="left" wrapText="1" indent="2"/>
    </xf>
    <xf numFmtId="49" fontId="16" fillId="0" borderId="0" xfId="0" applyNumberFormat="1" applyFont="1" applyFill="1" applyAlignment="1"/>
    <xf numFmtId="0" fontId="16" fillId="0" borderId="0" xfId="0" applyFont="1" applyAlignment="1"/>
    <xf numFmtId="0" fontId="21" fillId="0" borderId="0" xfId="14" applyFont="1" applyFill="1" applyAlignment="1">
      <alignment horizontal="left"/>
    </xf>
    <xf numFmtId="0" fontId="18" fillId="0" borderId="0" xfId="14" applyFont="1" applyFill="1" applyAlignment="1">
      <alignment horizontal="left" indent="1"/>
    </xf>
    <xf numFmtId="0" fontId="18" fillId="0" borderId="0" xfId="4" applyFont="1" applyFill="1" applyAlignment="1">
      <alignment horizontal="left" indent="1"/>
    </xf>
    <xf numFmtId="0" fontId="30" fillId="0" borderId="0" xfId="15" applyFont="1" applyFill="1" applyAlignment="1">
      <alignment horizontal="left" wrapText="1" indent="1"/>
    </xf>
    <xf numFmtId="0" fontId="29" fillId="0" borderId="0" xfId="12" applyFont="1" applyFill="1" applyAlignment="1">
      <alignment horizontal="left" wrapText="1"/>
    </xf>
    <xf numFmtId="0" fontId="30" fillId="0" borderId="0" xfId="12" applyFont="1" applyFill="1" applyAlignment="1">
      <alignment horizontal="left" wrapText="1" indent="1"/>
    </xf>
    <xf numFmtId="0" fontId="18" fillId="0" borderId="0" xfId="7" applyFont="1" applyFill="1" applyAlignment="1">
      <alignment horizontal="left" indent="1"/>
    </xf>
    <xf numFmtId="0" fontId="21" fillId="0" borderId="0" xfId="5" applyFont="1" applyFill="1" applyAlignment="1">
      <alignment horizontal="left" wrapText="1"/>
    </xf>
    <xf numFmtId="0" fontId="18" fillId="0" borderId="0" xfId="5" applyFont="1" applyFill="1" applyAlignment="1">
      <alignment horizontal="left" indent="1"/>
    </xf>
    <xf numFmtId="0" fontId="18" fillId="0" borderId="0" xfId="5" applyFont="1" applyFill="1" applyBorder="1" applyAlignment="1">
      <alignment horizontal="left" indent="1"/>
    </xf>
    <xf numFmtId="0" fontId="20" fillId="0" borderId="0" xfId="14" applyFont="1" applyFill="1"/>
    <xf numFmtId="0" fontId="20" fillId="0" borderId="0" xfId="14" applyFont="1"/>
    <xf numFmtId="0" fontId="21" fillId="0" borderId="0" xfId="14" applyFont="1" applyFill="1" applyAlignment="1">
      <alignment horizontal="left" wrapText="1"/>
    </xf>
    <xf numFmtId="3" fontId="30" fillId="0" borderId="0" xfId="11" applyNumberFormat="1" applyFont="1" applyFill="1" applyBorder="1" applyAlignment="1">
      <alignment horizontal="left" wrapText="1" indent="1"/>
    </xf>
    <xf numFmtId="0" fontId="29" fillId="0" borderId="0" xfId="10" applyFont="1" applyFill="1" applyAlignment="1">
      <alignment horizontal="left" wrapText="1"/>
    </xf>
    <xf numFmtId="0" fontId="18" fillId="0" borderId="0" xfId="11" applyNumberFormat="1" applyFont="1" applyFill="1" applyAlignment="1">
      <alignment horizontal="left" wrapText="1" indent="1"/>
    </xf>
    <xf numFmtId="0" fontId="30" fillId="0" borderId="0" xfId="11" applyNumberFormat="1" applyFont="1" applyFill="1" applyAlignment="1">
      <alignment horizontal="left" wrapText="1" indent="1"/>
    </xf>
    <xf numFmtId="0" fontId="29" fillId="0" borderId="0" xfId="11" applyFont="1" applyFill="1" applyAlignment="1">
      <alignment horizontal="left" wrapText="1"/>
    </xf>
    <xf numFmtId="0" fontId="18" fillId="0" borderId="0" xfId="0" applyNumberFormat="1" applyFont="1" applyFill="1" applyAlignment="1">
      <alignment horizontal="left" wrapText="1" indent="2"/>
    </xf>
    <xf numFmtId="0" fontId="29" fillId="0" borderId="0" xfId="11" applyFont="1" applyFill="1" applyBorder="1" applyAlignment="1">
      <alignment horizontal="left" wrapText="1"/>
    </xf>
    <xf numFmtId="3" fontId="29" fillId="0" borderId="0" xfId="11" applyNumberFormat="1" applyFont="1" applyFill="1" applyBorder="1" applyAlignment="1">
      <alignment horizontal="left" wrapText="1"/>
    </xf>
    <xf numFmtId="0" fontId="30" fillId="0" borderId="0" xfId="11" applyNumberFormat="1" applyFont="1" applyFill="1" applyBorder="1" applyAlignment="1">
      <alignment horizontal="left" wrapText="1" indent="1"/>
    </xf>
    <xf numFmtId="0" fontId="18" fillId="0" borderId="0" xfId="11" applyFont="1" applyFill="1" applyBorder="1" applyAlignment="1">
      <alignment horizontal="left" wrapText="1" indent="1"/>
    </xf>
    <xf numFmtId="0" fontId="20" fillId="0" borderId="0" xfId="11" applyFont="1"/>
    <xf numFmtId="168" fontId="29" fillId="0" borderId="0" xfId="11" applyNumberFormat="1" applyFont="1" applyFill="1" applyAlignment="1"/>
    <xf numFmtId="49" fontId="29" fillId="0" borderId="0" xfId="11" applyNumberFormat="1" applyFont="1" applyFill="1" applyBorder="1" applyAlignment="1">
      <alignment horizontal="left"/>
    </xf>
    <xf numFmtId="49" fontId="31" fillId="0" borderId="0" xfId="11" applyNumberFormat="1" applyFont="1" applyAlignment="1">
      <alignment horizontal="left"/>
    </xf>
    <xf numFmtId="0" fontId="21" fillId="3" borderId="0" xfId="16" applyFont="1" applyFill="1" applyBorder="1" applyAlignment="1">
      <alignment horizontal="left" wrapText="1"/>
    </xf>
    <xf numFmtId="168" fontId="21" fillId="3" borderId="0" xfId="0" applyNumberFormat="1" applyFont="1" applyFill="1" applyBorder="1" applyAlignment="1"/>
    <xf numFmtId="49" fontId="18" fillId="3" borderId="0" xfId="0" applyNumberFormat="1" applyFont="1" applyFill="1" applyBorder="1" applyAlignment="1">
      <alignment horizontal="left"/>
    </xf>
    <xf numFmtId="169" fontId="21" fillId="3" borderId="0" xfId="0" applyNumberFormat="1" applyFont="1" applyFill="1" applyBorder="1" applyAlignment="1"/>
    <xf numFmtId="0" fontId="21" fillId="3" borderId="0" xfId="0" applyFont="1" applyFill="1" applyBorder="1" applyAlignment="1">
      <alignment horizontal="left" wrapText="1"/>
    </xf>
    <xf numFmtId="168" fontId="21" fillId="3" borderId="0" xfId="0" applyNumberFormat="1" applyFont="1" applyFill="1" applyAlignment="1"/>
    <xf numFmtId="49" fontId="18" fillId="3" borderId="0" xfId="0" applyNumberFormat="1" applyFont="1" applyFill="1" applyAlignment="1">
      <alignment horizontal="left"/>
    </xf>
    <xf numFmtId="169" fontId="18" fillId="3" borderId="0" xfId="0" applyNumberFormat="1" applyFont="1" applyFill="1" applyAlignment="1"/>
    <xf numFmtId="0" fontId="34" fillId="2" borderId="3" xfId="0" applyFont="1" applyFill="1" applyBorder="1"/>
    <xf numFmtId="0" fontId="35" fillId="2" borderId="3" xfId="0" applyFont="1" applyFill="1" applyBorder="1" applyAlignment="1">
      <alignment horizontal="center" vertical="center" wrapText="1"/>
    </xf>
    <xf numFmtId="49" fontId="34" fillId="2" borderId="3" xfId="0" applyNumberFormat="1" applyFont="1" applyFill="1" applyBorder="1" applyAlignment="1">
      <alignment horizontal="left" wrapText="1"/>
    </xf>
    <xf numFmtId="0" fontId="34" fillId="2" borderId="3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left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/>
    <xf numFmtId="0" fontId="35" fillId="2" borderId="0" xfId="0" applyFont="1" applyFill="1" applyBorder="1" applyAlignment="1">
      <alignment horizontal="center" vertical="center" wrapText="1"/>
    </xf>
    <xf numFmtId="49" fontId="34" fillId="2" borderId="0" xfId="0" applyNumberFormat="1" applyFont="1" applyFill="1" applyBorder="1" applyAlignment="1">
      <alignment horizontal="left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/>
    <xf numFmtId="0" fontId="34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 wrapText="1"/>
    </xf>
    <xf numFmtId="0" fontId="35" fillId="2" borderId="2" xfId="0" applyFont="1" applyFill="1" applyBorder="1" applyAlignment="1">
      <alignment horizontal="center" wrapText="1"/>
    </xf>
    <xf numFmtId="49" fontId="35" fillId="2" borderId="2" xfId="0" applyNumberFormat="1" applyFont="1" applyFill="1" applyBorder="1" applyAlignment="1">
      <alignment horizontal="left" wrapText="1"/>
    </xf>
    <xf numFmtId="49" fontId="34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 applyBorder="1" applyAlignment="1">
      <alignment horizontal="left" wrapText="1"/>
    </xf>
    <xf numFmtId="0" fontId="35" fillId="2" borderId="4" xfId="0" applyFont="1" applyFill="1" applyBorder="1" applyAlignment="1">
      <alignment horizontal="center" wrapText="1"/>
    </xf>
    <xf numFmtId="49" fontId="34" fillId="2" borderId="4" xfId="0" applyNumberFormat="1" applyFont="1" applyFill="1" applyBorder="1" applyAlignment="1">
      <alignment horizontal="left"/>
    </xf>
    <xf numFmtId="0" fontId="34" fillId="2" borderId="2" xfId="0" applyFont="1" applyFill="1" applyBorder="1" applyAlignment="1">
      <alignment horizontal="left" vertical="center" wrapText="1"/>
    </xf>
    <xf numFmtId="0" fontId="34" fillId="2" borderId="2" xfId="0" applyFont="1" applyFill="1" applyBorder="1" applyAlignment="1">
      <alignment horizontal="center"/>
    </xf>
    <xf numFmtId="49" fontId="34" fillId="2" borderId="2" xfId="0" applyNumberFormat="1" applyFont="1" applyFill="1" applyBorder="1" applyAlignment="1">
      <alignment horizontal="left"/>
    </xf>
    <xf numFmtId="0" fontId="21" fillId="3" borderId="0" xfId="15" applyFont="1" applyFill="1" applyBorder="1" applyAlignment="1">
      <alignment horizontal="left" wrapText="1"/>
    </xf>
    <xf numFmtId="49" fontId="21" fillId="3" borderId="0" xfId="0" applyNumberFormat="1" applyFont="1" applyFill="1" applyBorder="1" applyAlignment="1">
      <alignment horizontal="left"/>
    </xf>
    <xf numFmtId="0" fontId="21" fillId="3" borderId="0" xfId="0" applyFont="1" applyFill="1" applyBorder="1" applyAlignment="1"/>
    <xf numFmtId="3" fontId="21" fillId="3" borderId="0" xfId="0" applyNumberFormat="1" applyFont="1" applyFill="1" applyBorder="1" applyAlignment="1"/>
    <xf numFmtId="0" fontId="29" fillId="3" borderId="0" xfId="11" applyFont="1" applyFill="1" applyBorder="1" applyAlignment="1">
      <alignment horizontal="left" wrapText="1"/>
    </xf>
    <xf numFmtId="0" fontId="34" fillId="2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wrapText="1"/>
    </xf>
    <xf numFmtId="166" fontId="16" fillId="0" borderId="0" xfId="0" applyNumberFormat="1" applyFont="1"/>
    <xf numFmtId="0" fontId="16" fillId="0" borderId="0" xfId="0" applyFont="1" applyFill="1" applyBorder="1" applyAlignment="1"/>
    <xf numFmtId="3" fontId="37" fillId="0" borderId="0" xfId="11" applyNumberFormat="1" applyFont="1" applyFill="1"/>
    <xf numFmtId="49" fontId="37" fillId="0" borderId="0" xfId="11" applyNumberFormat="1" applyFont="1" applyAlignment="1">
      <alignment horizontal="left"/>
    </xf>
    <xf numFmtId="49" fontId="37" fillId="0" borderId="0" xfId="11" applyNumberFormat="1" applyFont="1" applyFill="1" applyBorder="1" applyAlignment="1">
      <alignment horizontal="right"/>
    </xf>
    <xf numFmtId="0" fontId="37" fillId="0" borderId="0" xfId="11" applyFont="1"/>
    <xf numFmtId="3" fontId="37" fillId="0" borderId="0" xfId="11" applyNumberFormat="1" applyFont="1"/>
    <xf numFmtId="3" fontId="38" fillId="0" borderId="0" xfId="11" applyNumberFormat="1" applyFont="1" applyFill="1"/>
    <xf numFmtId="49" fontId="38" fillId="0" borderId="0" xfId="11" applyNumberFormat="1" applyFont="1" applyAlignment="1">
      <alignment horizontal="left"/>
    </xf>
    <xf numFmtId="0" fontId="38" fillId="0" borderId="0" xfId="11" applyFont="1"/>
    <xf numFmtId="49" fontId="30" fillId="0" borderId="0" xfId="17" applyNumberFormat="1" applyFont="1" applyFill="1" applyBorder="1" applyAlignment="1">
      <alignment horizontal="left"/>
    </xf>
    <xf numFmtId="49" fontId="30" fillId="0" borderId="0" xfId="17" applyNumberFormat="1" applyFont="1" applyFill="1" applyAlignment="1">
      <alignment horizontal="left"/>
    </xf>
    <xf numFmtId="49" fontId="30" fillId="0" borderId="0" xfId="17" applyNumberFormat="1" applyFont="1" applyAlignment="1">
      <alignment horizontal="left"/>
    </xf>
    <xf numFmtId="49" fontId="29" fillId="0" borderId="0" xfId="17" applyNumberFormat="1" applyFont="1" applyFill="1" applyAlignment="1">
      <alignment horizontal="left"/>
    </xf>
    <xf numFmtId="168" fontId="29" fillId="0" borderId="0" xfId="17" applyNumberFormat="1" applyFont="1" applyFill="1" applyAlignment="1"/>
    <xf numFmtId="49" fontId="31" fillId="0" borderId="0" xfId="17" applyNumberFormat="1" applyFont="1" applyFill="1" applyAlignment="1">
      <alignment horizontal="left"/>
    </xf>
    <xf numFmtId="49" fontId="31" fillId="0" borderId="0" xfId="17" applyNumberFormat="1" applyFont="1" applyAlignment="1">
      <alignment horizontal="left"/>
    </xf>
    <xf numFmtId="49" fontId="29" fillId="0" borderId="0" xfId="14" applyNumberFormat="1" applyFont="1" applyFill="1" applyAlignment="1">
      <alignment horizontal="left"/>
    </xf>
    <xf numFmtId="0" fontId="34" fillId="2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0" fontId="35" fillId="2" borderId="2" xfId="0" applyFont="1" applyFill="1" applyBorder="1"/>
    <xf numFmtId="0" fontId="35" fillId="2" borderId="0" xfId="0" applyFont="1" applyFill="1" applyBorder="1"/>
    <xf numFmtId="0" fontId="35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 wrapText="1"/>
    </xf>
    <xf numFmtId="0" fontId="34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wrapText="1"/>
    </xf>
    <xf numFmtId="168" fontId="29" fillId="3" borderId="0" xfId="17" applyNumberFormat="1" applyFont="1" applyFill="1" applyBorder="1" applyAlignment="1"/>
    <xf numFmtId="168" fontId="30" fillId="0" borderId="0" xfId="17" applyNumberFormat="1" applyFont="1" applyFill="1" applyBorder="1" applyAlignment="1"/>
    <xf numFmtId="169" fontId="18" fillId="0" borderId="0" xfId="0" applyNumberFormat="1" applyFont="1" applyFill="1" applyBorder="1" applyAlignment="1">
      <alignment horizontal="right" vertical="center"/>
    </xf>
    <xf numFmtId="49" fontId="40" fillId="0" borderId="0" xfId="11" applyNumberFormat="1" applyFont="1" applyAlignment="1">
      <alignment horizontal="left"/>
    </xf>
    <xf numFmtId="0" fontId="30" fillId="0" borderId="0" xfId="11" applyFont="1" applyFill="1" applyAlignment="1">
      <alignment horizontal="left" indent="1"/>
    </xf>
    <xf numFmtId="168" fontId="18" fillId="0" borderId="0" xfId="0" applyNumberFormat="1" applyFont="1" applyFill="1" applyBorder="1" applyAlignment="1">
      <alignment horizontal="right"/>
    </xf>
    <xf numFmtId="49" fontId="18" fillId="0" borderId="0" xfId="11" applyNumberFormat="1" applyFont="1" applyAlignment="1">
      <alignment horizontal="left"/>
    </xf>
    <xf numFmtId="0" fontId="21" fillId="0" borderId="0" xfId="11" applyFont="1" applyFill="1" applyAlignment="1">
      <alignment horizontal="left" wrapText="1"/>
    </xf>
    <xf numFmtId="0" fontId="18" fillId="0" borderId="0" xfId="11" applyFont="1" applyFill="1" applyAlignment="1">
      <alignment horizontal="left" wrapText="1" indent="1"/>
    </xf>
    <xf numFmtId="49" fontId="18" fillId="0" borderId="0" xfId="11" applyNumberFormat="1" applyFont="1" applyFill="1" applyAlignment="1">
      <alignment horizontal="left"/>
    </xf>
    <xf numFmtId="49" fontId="18" fillId="0" borderId="0" xfId="17" applyNumberFormat="1" applyFont="1" applyFill="1" applyAlignment="1">
      <alignment horizontal="left"/>
    </xf>
    <xf numFmtId="0" fontId="43" fillId="0" borderId="0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left" vertical="top"/>
    </xf>
    <xf numFmtId="172" fontId="43" fillId="0" borderId="0" xfId="0" applyNumberFormat="1" applyFont="1" applyFill="1" applyBorder="1" applyAlignment="1">
      <alignment horizontal="right" vertical="center"/>
    </xf>
    <xf numFmtId="171" fontId="43" fillId="0" borderId="0" xfId="0" applyNumberFormat="1" applyFont="1" applyFill="1" applyBorder="1" applyAlignment="1">
      <alignment horizontal="right" vertical="center"/>
    </xf>
    <xf numFmtId="0" fontId="43" fillId="0" borderId="0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left" vertical="center" wrapText="1"/>
    </xf>
    <xf numFmtId="165" fontId="21" fillId="0" borderId="0" xfId="0" applyNumberFormat="1" applyFont="1" applyFill="1" applyAlignment="1">
      <alignment horizontal="right"/>
    </xf>
    <xf numFmtId="2" fontId="21" fillId="0" borderId="0" xfId="0" applyNumberFormat="1" applyFont="1" applyFill="1" applyAlignment="1">
      <alignment horizontal="right"/>
    </xf>
    <xf numFmtId="2" fontId="18" fillId="0" borderId="0" xfId="0" applyNumberFormat="1" applyFont="1" applyFill="1" applyBorder="1" applyAlignment="1"/>
    <xf numFmtId="168" fontId="21" fillId="0" borderId="0" xfId="0" applyNumberFormat="1" applyFont="1" applyFill="1" applyAlignment="1">
      <alignment horizontal="left"/>
    </xf>
    <xf numFmtId="0" fontId="21" fillId="0" borderId="0" xfId="0" applyFont="1" applyBorder="1"/>
    <xf numFmtId="0" fontId="43" fillId="0" borderId="0" xfId="0" applyFont="1" applyBorder="1" applyAlignment="1">
      <alignment horizontal="left" wrapText="1"/>
    </xf>
    <xf numFmtId="0" fontId="0" fillId="0" borderId="0" xfId="0" applyBorder="1"/>
    <xf numFmtId="0" fontId="18" fillId="0" borderId="0" xfId="0" applyNumberFormat="1" applyFont="1" applyFill="1" applyAlignment="1">
      <alignment horizontal="right"/>
    </xf>
    <xf numFmtId="0" fontId="30" fillId="0" borderId="0" xfId="17" applyNumberFormat="1" applyFont="1" applyFill="1" applyAlignment="1">
      <alignment horizontal="right"/>
    </xf>
    <xf numFmtId="168" fontId="18" fillId="0" borderId="0" xfId="0" applyNumberFormat="1" applyFont="1"/>
    <xf numFmtId="165" fontId="30" fillId="0" borderId="0" xfId="17" applyNumberFormat="1" applyFont="1" applyFill="1" applyAlignment="1">
      <alignment horizontal="right"/>
    </xf>
    <xf numFmtId="2" fontId="18" fillId="0" borderId="0" xfId="0" applyNumberFormat="1" applyFont="1" applyFill="1" applyBorder="1" applyAlignment="1">
      <alignment horizontal="right"/>
    </xf>
    <xf numFmtId="168" fontId="30" fillId="0" borderId="0" xfId="17" applyNumberFormat="1" applyFont="1" applyFill="1" applyAlignment="1"/>
    <xf numFmtId="0" fontId="34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/>
    <xf numFmtId="165" fontId="21" fillId="0" borderId="0" xfId="0" applyNumberFormat="1" applyFont="1" applyFill="1" applyAlignment="1"/>
    <xf numFmtId="0" fontId="35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wrapText="1"/>
    </xf>
    <xf numFmtId="0" fontId="18" fillId="4" borderId="0" xfId="0" applyFont="1" applyFill="1"/>
    <xf numFmtId="0" fontId="18" fillId="2" borderId="0" xfId="0" applyFont="1" applyFill="1"/>
    <xf numFmtId="0" fontId="18" fillId="2" borderId="4" xfId="0" applyFont="1" applyFill="1" applyBorder="1"/>
    <xf numFmtId="0" fontId="18" fillId="2" borderId="2" xfId="0" applyFont="1" applyFill="1" applyBorder="1"/>
    <xf numFmtId="0" fontId="18" fillId="3" borderId="0" xfId="0" applyFont="1" applyFill="1" applyBorder="1"/>
    <xf numFmtId="0" fontId="18" fillId="3" borderId="0" xfId="0" applyFont="1" applyFill="1"/>
    <xf numFmtId="0" fontId="18" fillId="0" borderId="1" xfId="0" applyFont="1" applyBorder="1"/>
    <xf numFmtId="0" fontId="21" fillId="3" borderId="0" xfId="0" applyFont="1" applyFill="1"/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 wrapText="1"/>
    </xf>
    <xf numFmtId="0" fontId="22" fillId="0" borderId="1" xfId="0" applyFont="1" applyBorder="1"/>
    <xf numFmtId="0" fontId="18" fillId="0" borderId="0" xfId="0" applyNumberFormat="1" applyFont="1" applyFill="1" applyBorder="1" applyAlignment="1">
      <alignment horizontal="left"/>
    </xf>
    <xf numFmtId="2" fontId="18" fillId="0" borderId="0" xfId="0" applyNumberFormat="1" applyFont="1" applyFill="1" applyBorder="1" applyAlignment="1">
      <alignment horizontal="left"/>
    </xf>
    <xf numFmtId="2" fontId="18" fillId="0" borderId="0" xfId="0" applyNumberFormat="1" applyFont="1" applyFill="1" applyAlignment="1">
      <alignment horizontal="left"/>
    </xf>
    <xf numFmtId="2" fontId="30" fillId="0" borderId="0" xfId="11" applyNumberFormat="1" applyFont="1" applyFill="1" applyAlignment="1">
      <alignment horizontal="left"/>
    </xf>
    <xf numFmtId="2" fontId="30" fillId="0" borderId="0" xfId="11" applyNumberFormat="1" applyFont="1" applyAlignment="1">
      <alignment horizontal="left"/>
    </xf>
    <xf numFmtId="2" fontId="18" fillId="0" borderId="0" xfId="0" applyNumberFormat="1" applyFont="1" applyAlignment="1">
      <alignment horizontal="left"/>
    </xf>
    <xf numFmtId="2" fontId="30" fillId="0" borderId="0" xfId="17" applyNumberFormat="1" applyFont="1" applyFill="1" applyAlignment="1">
      <alignment horizontal="left"/>
    </xf>
    <xf numFmtId="2" fontId="31" fillId="0" borderId="0" xfId="17" applyNumberFormat="1" applyFont="1" applyAlignment="1">
      <alignment horizontal="left"/>
    </xf>
    <xf numFmtId="2" fontId="18" fillId="0" borderId="0" xfId="0" applyNumberFormat="1" applyFont="1" applyFill="1" applyAlignment="1">
      <alignment horizontal="right"/>
    </xf>
    <xf numFmtId="168" fontId="18" fillId="0" borderId="0" xfId="0" applyNumberFormat="1" applyFont="1" applyFill="1" applyAlignment="1">
      <alignment horizontal="right"/>
    </xf>
    <xf numFmtId="0" fontId="35" fillId="2" borderId="0" xfId="0" applyFont="1" applyFill="1" applyBorder="1" applyAlignment="1">
      <alignment horizont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wrapText="1"/>
    </xf>
    <xf numFmtId="2" fontId="40" fillId="0" borderId="0" xfId="0" applyNumberFormat="1" applyFont="1" applyFill="1" applyAlignment="1">
      <alignment horizontal="right"/>
    </xf>
    <xf numFmtId="168" fontId="40" fillId="0" borderId="0" xfId="0" applyNumberFormat="1" applyFont="1" applyFill="1" applyAlignment="1">
      <alignment horizontal="right"/>
    </xf>
    <xf numFmtId="168" fontId="44" fillId="5" borderId="0" xfId="0" applyNumberFormat="1" applyFont="1" applyFill="1" applyAlignment="1">
      <alignment horizontal="right" vertical="center"/>
    </xf>
    <xf numFmtId="168" fontId="44" fillId="5" borderId="0" xfId="0" applyNumberFormat="1" applyFont="1" applyFill="1" applyAlignment="1">
      <alignment horizontal="right"/>
    </xf>
    <xf numFmtId="169" fontId="44" fillId="5" borderId="0" xfId="0" applyNumberFormat="1" applyFont="1" applyFill="1" applyBorder="1" applyAlignment="1"/>
    <xf numFmtId="168" fontId="18" fillId="5" borderId="0" xfId="0" applyNumberFormat="1" applyFont="1" applyFill="1" applyAlignment="1"/>
    <xf numFmtId="49" fontId="18" fillId="5" borderId="0" xfId="0" applyNumberFormat="1" applyFont="1" applyFill="1" applyAlignment="1">
      <alignment horizontal="left"/>
    </xf>
    <xf numFmtId="168" fontId="44" fillId="5" borderId="0" xfId="0" applyNumberFormat="1" applyFont="1" applyFill="1" applyAlignment="1"/>
    <xf numFmtId="169" fontId="18" fillId="5" borderId="0" xfId="0" applyNumberFormat="1" applyFont="1" applyFill="1" applyAlignment="1"/>
    <xf numFmtId="165" fontId="18" fillId="0" borderId="0" xfId="0" applyNumberFormat="1" applyFont="1"/>
    <xf numFmtId="165" fontId="44" fillId="5" borderId="0" xfId="0" applyNumberFormat="1" applyFont="1" applyFill="1" applyAlignment="1">
      <alignment horizontal="right" vertical="center"/>
    </xf>
    <xf numFmtId="2" fontId="18" fillId="5" borderId="0" xfId="0" applyNumberFormat="1" applyFont="1" applyFill="1" applyAlignment="1">
      <alignment horizontal="right" vertical="center"/>
    </xf>
    <xf numFmtId="166" fontId="16" fillId="0" borderId="0" xfId="0" applyNumberFormat="1" applyFont="1" applyFill="1"/>
    <xf numFmtId="168" fontId="18" fillId="5" borderId="0" xfId="0" applyNumberFormat="1" applyFont="1" applyFill="1" applyAlignment="1">
      <alignment horizontal="right" vertical="center"/>
    </xf>
    <xf numFmtId="49" fontId="18" fillId="5" borderId="0" xfId="17" applyNumberFormat="1" applyFont="1" applyFill="1" applyAlignment="1">
      <alignment horizontal="left"/>
    </xf>
    <xf numFmtId="165" fontId="18" fillId="0" borderId="0" xfId="0" applyNumberFormat="1" applyFont="1" applyFill="1"/>
    <xf numFmtId="168" fontId="18" fillId="5" borderId="0" xfId="0" applyNumberFormat="1" applyFont="1" applyFill="1" applyAlignment="1">
      <alignment horizontal="right"/>
    </xf>
    <xf numFmtId="169" fontId="18" fillId="5" borderId="0" xfId="0" applyNumberFormat="1" applyFont="1" applyFill="1" applyAlignment="1">
      <alignment horizontal="right"/>
    </xf>
    <xf numFmtId="49" fontId="21" fillId="3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168" fontId="21" fillId="0" borderId="0" xfId="0" applyNumberFormat="1" applyFont="1" applyFill="1" applyBorder="1" applyAlignment="1">
      <alignment horizontal="center" vertical="center"/>
    </xf>
    <xf numFmtId="49" fontId="30" fillId="0" borderId="0" xfId="11" applyNumberFormat="1" applyFont="1" applyFill="1" applyAlignment="1">
      <alignment horizontal="center" vertical="center"/>
    </xf>
    <xf numFmtId="49" fontId="30" fillId="0" borderId="0" xfId="11" applyNumberFormat="1" applyFont="1" applyAlignment="1">
      <alignment horizontal="center" vertical="center"/>
    </xf>
    <xf numFmtId="0" fontId="34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0" xfId="3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34" fillId="2" borderId="0" xfId="0" applyFont="1" applyFill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168" fontId="29" fillId="3" borderId="0" xfId="17" applyNumberFormat="1" applyFont="1" applyFill="1" applyBorder="1" applyAlignment="1">
      <alignment horizontal="right"/>
    </xf>
    <xf numFmtId="168" fontId="18" fillId="0" borderId="0" xfId="0" applyNumberFormat="1" applyFont="1" applyFill="1" applyAlignment="1">
      <alignment horizontal="left"/>
    </xf>
    <xf numFmtId="169" fontId="21" fillId="0" borderId="0" xfId="0" applyNumberFormat="1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168" fontId="21" fillId="0" borderId="1" xfId="0" applyNumberFormat="1" applyFont="1" applyFill="1" applyBorder="1" applyAlignment="1"/>
    <xf numFmtId="165" fontId="0" fillId="0" borderId="0" xfId="0" applyNumberFormat="1"/>
    <xf numFmtId="0" fontId="45" fillId="0" borderId="0" xfId="0" applyFont="1"/>
    <xf numFmtId="0" fontId="18" fillId="0" borderId="0" xfId="11" applyNumberFormat="1" applyFont="1" applyFill="1" applyAlignment="1">
      <alignment horizontal="left" wrapText="1" indent="2"/>
    </xf>
    <xf numFmtId="0" fontId="34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0" xfId="3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4" fillId="2" borderId="4" xfId="0" applyFont="1" applyFill="1" applyBorder="1" applyAlignment="1">
      <alignment horizontal="center"/>
    </xf>
    <xf numFmtId="0" fontId="35" fillId="2" borderId="4" xfId="3" applyFont="1" applyFill="1" applyBorder="1" applyAlignment="1">
      <alignment horizontal="center"/>
    </xf>
    <xf numFmtId="0" fontId="35" fillId="2" borderId="2" xfId="3" applyFont="1" applyFill="1" applyBorder="1" applyAlignment="1">
      <alignment horizontal="center"/>
    </xf>
    <xf numFmtId="173" fontId="21" fillId="0" borderId="0" xfId="2" applyNumberFormat="1" applyFont="1" applyFill="1" applyBorder="1" applyAlignment="1"/>
    <xf numFmtId="173" fontId="30" fillId="0" borderId="0" xfId="2" applyNumberFormat="1" applyFont="1" applyFill="1" applyBorder="1" applyAlignment="1">
      <alignment horizontal="right"/>
    </xf>
    <xf numFmtId="2" fontId="18" fillId="0" borderId="0" xfId="0" applyNumberFormat="1" applyFont="1" applyBorder="1" applyAlignment="1">
      <alignment horizontal="left" wrapText="1"/>
    </xf>
    <xf numFmtId="2" fontId="34" fillId="2" borderId="3" xfId="0" applyNumberFormat="1" applyFont="1" applyFill="1" applyBorder="1" applyAlignment="1">
      <alignment horizontal="left" wrapText="1"/>
    </xf>
    <xf numFmtId="2" fontId="34" fillId="2" borderId="2" xfId="0" applyNumberFormat="1" applyFont="1" applyFill="1" applyBorder="1" applyAlignment="1">
      <alignment horizontal="left" wrapText="1"/>
    </xf>
    <xf numFmtId="2" fontId="34" fillId="2" borderId="0" xfId="0" applyNumberFormat="1" applyFont="1" applyFill="1" applyBorder="1" applyAlignment="1">
      <alignment horizontal="left" wrapText="1"/>
    </xf>
    <xf numFmtId="2" fontId="35" fillId="2" borderId="0" xfId="0" applyNumberFormat="1" applyFont="1" applyFill="1" applyBorder="1" applyAlignment="1">
      <alignment horizontal="center" vertical="center" wrapText="1"/>
    </xf>
    <xf numFmtId="2" fontId="34" fillId="2" borderId="0" xfId="0" applyNumberFormat="1" applyFont="1" applyFill="1" applyBorder="1" applyAlignment="1">
      <alignment horizontal="left"/>
    </xf>
    <xf numFmtId="2" fontId="34" fillId="2" borderId="4" xfId="0" applyNumberFormat="1" applyFont="1" applyFill="1" applyBorder="1" applyAlignment="1">
      <alignment horizontal="left"/>
    </xf>
    <xf numFmtId="2" fontId="34" fillId="2" borderId="2" xfId="0" applyNumberFormat="1" applyFont="1" applyFill="1" applyBorder="1" applyAlignment="1">
      <alignment horizontal="left"/>
    </xf>
    <xf numFmtId="2" fontId="18" fillId="0" borderId="0" xfId="2" applyNumberFormat="1" applyFont="1" applyFill="1" applyBorder="1" applyAlignment="1">
      <alignment horizontal="left"/>
    </xf>
    <xf numFmtId="2" fontId="16" fillId="0" borderId="0" xfId="0" applyNumberFormat="1" applyFont="1" applyAlignment="1">
      <alignment horizontal="left"/>
    </xf>
    <xf numFmtId="2" fontId="16" fillId="0" borderId="0" xfId="0" applyNumberFormat="1" applyFont="1" applyAlignment="1">
      <alignment horizontal="center"/>
    </xf>
    <xf numFmtId="2" fontId="16" fillId="0" borderId="0" xfId="0" applyNumberFormat="1" applyFont="1" applyBorder="1" applyAlignment="1">
      <alignment horizontal="center"/>
    </xf>
    <xf numFmtId="173" fontId="18" fillId="0" borderId="0" xfId="2" applyNumberFormat="1" applyFont="1" applyFill="1" applyAlignment="1">
      <alignment horizontal="left"/>
    </xf>
    <xf numFmtId="173" fontId="18" fillId="0" borderId="0" xfId="2" applyNumberFormat="1" applyFont="1" applyFill="1" applyBorder="1" applyAlignment="1">
      <alignment horizontal="left"/>
    </xf>
    <xf numFmtId="173" fontId="29" fillId="3" borderId="0" xfId="2" applyNumberFormat="1" applyFont="1" applyFill="1" applyBorder="1" applyAlignment="1">
      <alignment horizontal="right"/>
    </xf>
    <xf numFmtId="1" fontId="34" fillId="2" borderId="0" xfId="0" applyNumberFormat="1" applyFont="1" applyFill="1" applyBorder="1" applyAlignment="1">
      <alignment wrapText="1"/>
    </xf>
    <xf numFmtId="0" fontId="34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0" xfId="3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 wrapText="1"/>
    </xf>
    <xf numFmtId="0" fontId="35" fillId="2" borderId="0" xfId="3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5" fillId="2" borderId="0" xfId="3" applyFont="1" applyFill="1" applyBorder="1" applyAlignment="1"/>
    <xf numFmtId="0" fontId="34" fillId="2" borderId="0" xfId="0" applyFont="1" applyFill="1" applyBorder="1" applyAlignment="1">
      <alignment horizontal="center" wrapText="1"/>
    </xf>
    <xf numFmtId="0" fontId="35" fillId="2" borderId="0" xfId="3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4" fillId="2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24" fillId="0" borderId="0" xfId="14" applyFont="1" applyFill="1" applyBorder="1" applyAlignment="1">
      <alignment horizontal="left" wrapText="1"/>
    </xf>
    <xf numFmtId="0" fontId="34" fillId="2" borderId="0" xfId="15" applyFont="1" applyFill="1" applyBorder="1" applyAlignment="1">
      <alignment horizontal="left" vertical="center" wrapText="1"/>
    </xf>
    <xf numFmtId="0" fontId="35" fillId="2" borderId="0" xfId="3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left" wrapText="1"/>
    </xf>
    <xf numFmtId="0" fontId="14" fillId="0" borderId="0" xfId="0" applyFont="1" applyFill="1" applyAlignment="1">
      <alignment horizontal="center" vertical="center" wrapText="1"/>
    </xf>
    <xf numFmtId="0" fontId="39" fillId="2" borderId="0" xfId="0" applyFont="1" applyFill="1" applyBorder="1" applyAlignment="1">
      <alignment vertical="center" wrapText="1"/>
    </xf>
    <xf numFmtId="49" fontId="34" fillId="2" borderId="4" xfId="0" applyNumberFormat="1" applyFont="1" applyFill="1" applyBorder="1" applyAlignment="1">
      <alignment horizontal="left" wrapText="1"/>
    </xf>
    <xf numFmtId="0" fontId="35" fillId="2" borderId="4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49" fontId="34" fillId="2" borderId="4" xfId="0" applyNumberFormat="1" applyFont="1" applyFill="1" applyBorder="1" applyAlignment="1">
      <alignment horizontal="center" wrapText="1"/>
    </xf>
  </cellXfs>
  <cellStyles count="914">
    <cellStyle name="Comma 2" xfId="20" xr:uid="{00000000-0005-0000-0000-000001000000}"/>
    <cellStyle name="Comma 3" xfId="22" xr:uid="{00000000-0005-0000-0000-000002000000}"/>
    <cellStyle name="Comma 4" xfId="61" xr:uid="{00000000-0005-0000-0000-000003000000}"/>
    <cellStyle name="Comma 5" xfId="41" xr:uid="{00000000-0005-0000-0000-000004000000}"/>
    <cellStyle name="Comma 6" xfId="148" xr:uid="{00000000-0005-0000-0000-000005000000}"/>
    <cellStyle name="Comma 7" xfId="524" xr:uid="{00000000-0005-0000-0000-000006000000}"/>
    <cellStyle name="Comma 8" xfId="913" xr:uid="{00000000-0005-0000-0000-000007000000}"/>
    <cellStyle name="Comma 9" xfId="133" xr:uid="{00000000-0005-0000-0000-000008000000}"/>
    <cellStyle name="Euro" xfId="1" xr:uid="{00000000-0005-0000-0000-000009000000}"/>
    <cellStyle name="Millares" xfId="2" builtinId="3"/>
    <cellStyle name="Millares 2" xfId="13" xr:uid="{00000000-0005-0000-0000-00000A000000}"/>
    <cellStyle name="Normal" xfId="0" builtinId="0"/>
    <cellStyle name="Normal 10" xfId="33" xr:uid="{00000000-0005-0000-0000-00000C000000}"/>
    <cellStyle name="Normal 10 2" xfId="89" xr:uid="{00000000-0005-0000-0000-00000D000000}"/>
    <cellStyle name="Normal 10 2 2" xfId="610" xr:uid="{00000000-0005-0000-0000-00000E000000}"/>
    <cellStyle name="Normal 10 2 3" xfId="219" xr:uid="{00000000-0005-0000-0000-00000F000000}"/>
    <cellStyle name="Normal 10 3" xfId="560" xr:uid="{00000000-0005-0000-0000-000010000000}"/>
    <cellStyle name="Normal 10 4" xfId="169" xr:uid="{00000000-0005-0000-0000-000011000000}"/>
    <cellStyle name="Normal 11" xfId="36" xr:uid="{00000000-0005-0000-0000-000012000000}"/>
    <cellStyle name="Normal 11 2" xfId="92" xr:uid="{00000000-0005-0000-0000-000013000000}"/>
    <cellStyle name="Normal 11 2 2" xfId="613" xr:uid="{00000000-0005-0000-0000-000014000000}"/>
    <cellStyle name="Normal 11 2 3" xfId="222" xr:uid="{00000000-0005-0000-0000-000015000000}"/>
    <cellStyle name="Normal 11 3" xfId="563" xr:uid="{00000000-0005-0000-0000-000016000000}"/>
    <cellStyle name="Normal 11 4" xfId="172" xr:uid="{00000000-0005-0000-0000-000017000000}"/>
    <cellStyle name="Normal 12" xfId="37" xr:uid="{00000000-0005-0000-0000-000018000000}"/>
    <cellStyle name="Normal 12 2" xfId="564" xr:uid="{00000000-0005-0000-0000-000019000000}"/>
    <cellStyle name="Normal 12 3" xfId="173" xr:uid="{00000000-0005-0000-0000-00001A000000}"/>
    <cellStyle name="Normal 13" xfId="59" xr:uid="{00000000-0005-0000-0000-00001B000000}"/>
    <cellStyle name="Normal 13 2" xfId="581" xr:uid="{00000000-0005-0000-0000-00001C000000}"/>
    <cellStyle name="Normal 13 3" xfId="190" xr:uid="{00000000-0005-0000-0000-00001D000000}"/>
    <cellStyle name="Normal 14" xfId="68" xr:uid="{00000000-0005-0000-0000-00001E000000}"/>
    <cellStyle name="Normal 14 2" xfId="589" xr:uid="{00000000-0005-0000-0000-00001F000000}"/>
    <cellStyle name="Normal 14 3" xfId="198" xr:uid="{00000000-0005-0000-0000-000020000000}"/>
    <cellStyle name="Normal 15" xfId="110" xr:uid="{00000000-0005-0000-0000-000021000000}"/>
    <cellStyle name="Normal 15 2" xfId="631" xr:uid="{00000000-0005-0000-0000-000022000000}"/>
    <cellStyle name="Normal 15 3" xfId="240" xr:uid="{00000000-0005-0000-0000-000023000000}"/>
    <cellStyle name="Normal 16" xfId="97" xr:uid="{00000000-0005-0000-0000-000024000000}"/>
    <cellStyle name="Normal 16 2" xfId="618" xr:uid="{00000000-0005-0000-0000-000025000000}"/>
    <cellStyle name="Normal 16 3" xfId="227" xr:uid="{00000000-0005-0000-0000-000026000000}"/>
    <cellStyle name="Normal 17" xfId="100" xr:uid="{00000000-0005-0000-0000-000027000000}"/>
    <cellStyle name="Normal 17 2" xfId="621" xr:uid="{00000000-0005-0000-0000-000028000000}"/>
    <cellStyle name="Normal 17 3" xfId="230" xr:uid="{00000000-0005-0000-0000-000029000000}"/>
    <cellStyle name="Normal 18" xfId="78" xr:uid="{00000000-0005-0000-0000-00002A000000}"/>
    <cellStyle name="Normal 18 2" xfId="599" xr:uid="{00000000-0005-0000-0000-00002B000000}"/>
    <cellStyle name="Normal 18 3" xfId="208" xr:uid="{00000000-0005-0000-0000-00002C000000}"/>
    <cellStyle name="Normal 19" xfId="73" xr:uid="{00000000-0005-0000-0000-00002D000000}"/>
    <cellStyle name="Normal 19 2" xfId="594" xr:uid="{00000000-0005-0000-0000-00002E000000}"/>
    <cellStyle name="Normal 19 3" xfId="203" xr:uid="{00000000-0005-0000-0000-00002F000000}"/>
    <cellStyle name="Normal 2" xfId="3" xr:uid="{00000000-0005-0000-0000-000030000000}"/>
    <cellStyle name="Normal 2 2" xfId="14" xr:uid="{00000000-0005-0000-0000-000031000000}"/>
    <cellStyle name="Normal 2 2 2" xfId="43" xr:uid="{00000000-0005-0000-0000-000032000000}"/>
    <cellStyle name="Normal 2 2 2 2" xfId="44" xr:uid="{00000000-0005-0000-0000-000033000000}"/>
    <cellStyle name="Normal 2 2 2 3" xfId="45" xr:uid="{00000000-0005-0000-0000-000034000000}"/>
    <cellStyle name="Normal 2 2 2 4" xfId="46" xr:uid="{00000000-0005-0000-0000-000035000000}"/>
    <cellStyle name="Normal 2 2 2 5" xfId="47" xr:uid="{00000000-0005-0000-0000-000036000000}"/>
    <cellStyle name="Normal 2 2 3" xfId="48" xr:uid="{00000000-0005-0000-0000-000037000000}"/>
    <cellStyle name="Normal 2 2 4" xfId="49" xr:uid="{00000000-0005-0000-0000-000038000000}"/>
    <cellStyle name="Normal 2 2 5" xfId="50" xr:uid="{00000000-0005-0000-0000-000039000000}"/>
    <cellStyle name="Normal 2 2 6" xfId="51" xr:uid="{00000000-0005-0000-0000-00003A000000}"/>
    <cellStyle name="Normal 2 3" xfId="21" xr:uid="{00000000-0005-0000-0000-00003B000000}"/>
    <cellStyle name="Normal 2 4" xfId="52" xr:uid="{00000000-0005-0000-0000-00003C000000}"/>
    <cellStyle name="Normal 20" xfId="101" xr:uid="{00000000-0005-0000-0000-00003D000000}"/>
    <cellStyle name="Normal 20 2" xfId="622" xr:uid="{00000000-0005-0000-0000-00003E000000}"/>
    <cellStyle name="Normal 20 3" xfId="231" xr:uid="{00000000-0005-0000-0000-00003F000000}"/>
    <cellStyle name="Normal 21" xfId="120" xr:uid="{00000000-0005-0000-0000-000040000000}"/>
    <cellStyle name="Normal 21 2" xfId="641" xr:uid="{00000000-0005-0000-0000-000041000000}"/>
    <cellStyle name="Normal 21 3" xfId="250" xr:uid="{00000000-0005-0000-0000-000042000000}"/>
    <cellStyle name="Normal 22" xfId="121" xr:uid="{00000000-0005-0000-0000-000043000000}"/>
    <cellStyle name="Normal 22 2" xfId="642" xr:uid="{00000000-0005-0000-0000-000044000000}"/>
    <cellStyle name="Normal 22 3" xfId="251" xr:uid="{00000000-0005-0000-0000-000045000000}"/>
    <cellStyle name="Normal 23" xfId="40" xr:uid="{00000000-0005-0000-0000-000046000000}"/>
    <cellStyle name="Normal 23 2" xfId="567" xr:uid="{00000000-0005-0000-0000-000047000000}"/>
    <cellStyle name="Normal 23 3" xfId="176" xr:uid="{00000000-0005-0000-0000-000048000000}"/>
    <cellStyle name="Normal 24" xfId="130" xr:uid="{00000000-0005-0000-0000-000049000000}"/>
    <cellStyle name="Normal 24 2" xfId="538" xr:uid="{00000000-0005-0000-0000-00004A000000}"/>
    <cellStyle name="Normal 24 3" xfId="146" xr:uid="{00000000-0005-0000-0000-00004B000000}"/>
    <cellStyle name="Normal 25" xfId="151" xr:uid="{00000000-0005-0000-0000-00004C000000}"/>
    <cellStyle name="Normal 25 2" xfId="542" xr:uid="{00000000-0005-0000-0000-00004D000000}"/>
    <cellStyle name="Normal 26" xfId="304" xr:uid="{00000000-0005-0000-0000-00004E000000}"/>
    <cellStyle name="Normal 26 2" xfId="695" xr:uid="{00000000-0005-0000-0000-00004F000000}"/>
    <cellStyle name="Normal 27" xfId="332" xr:uid="{00000000-0005-0000-0000-000050000000}"/>
    <cellStyle name="Normal 27 2" xfId="723" xr:uid="{00000000-0005-0000-0000-000051000000}"/>
    <cellStyle name="Normal 28" xfId="425" xr:uid="{00000000-0005-0000-0000-000052000000}"/>
    <cellStyle name="Normal 28 2" xfId="816" xr:uid="{00000000-0005-0000-0000-000053000000}"/>
    <cellStyle name="Normal 29" xfId="517" xr:uid="{00000000-0005-0000-0000-000054000000}"/>
    <cellStyle name="Normal 29 2" xfId="908" xr:uid="{00000000-0005-0000-0000-000055000000}"/>
    <cellStyle name="Normal 3" xfId="18" xr:uid="{00000000-0005-0000-0000-000056000000}"/>
    <cellStyle name="Normal 3 2" xfId="57" xr:uid="{00000000-0005-0000-0000-000057000000}"/>
    <cellStyle name="Normal 3 2 2" xfId="188" xr:uid="{00000000-0005-0000-0000-000058000000}"/>
    <cellStyle name="Normal 3 2 2 2" xfId="579" xr:uid="{00000000-0005-0000-0000-000059000000}"/>
    <cellStyle name="Normal 3 2 3" xfId="531" xr:uid="{00000000-0005-0000-0000-00005A000000}"/>
    <cellStyle name="Normal 3 2 4" xfId="139" xr:uid="{00000000-0005-0000-0000-00005B000000}"/>
    <cellStyle name="Normal 3 3" xfId="58" xr:uid="{00000000-0005-0000-0000-00005C000000}"/>
    <cellStyle name="Normal 3 3 2" xfId="189" xr:uid="{00000000-0005-0000-0000-00005D000000}"/>
    <cellStyle name="Normal 3 3 2 2" xfId="580" xr:uid="{00000000-0005-0000-0000-00005E000000}"/>
    <cellStyle name="Normal 3 3 3" xfId="532" xr:uid="{00000000-0005-0000-0000-00005F000000}"/>
    <cellStyle name="Normal 3 3 4" xfId="140" xr:uid="{00000000-0005-0000-0000-000060000000}"/>
    <cellStyle name="Normal 3 4" xfId="76" xr:uid="{00000000-0005-0000-0000-000061000000}"/>
    <cellStyle name="Normal 3 4 2" xfId="597" xr:uid="{00000000-0005-0000-0000-000062000000}"/>
    <cellStyle name="Normal 3 4 3" xfId="206" xr:uid="{00000000-0005-0000-0000-000063000000}"/>
    <cellStyle name="Normal 3 5" xfId="42" xr:uid="{00000000-0005-0000-0000-000064000000}"/>
    <cellStyle name="Normal 3 5 2" xfId="568" xr:uid="{00000000-0005-0000-0000-000065000000}"/>
    <cellStyle name="Normal 3 5 3" xfId="177" xr:uid="{00000000-0005-0000-0000-000066000000}"/>
    <cellStyle name="Normal 3 6" xfId="156" xr:uid="{00000000-0005-0000-0000-000067000000}"/>
    <cellStyle name="Normal 3 6 2" xfId="547" xr:uid="{00000000-0005-0000-0000-000068000000}"/>
    <cellStyle name="Normal 3 7" xfId="525" xr:uid="{00000000-0005-0000-0000-000069000000}"/>
    <cellStyle name="Normal 3 8" xfId="134" xr:uid="{00000000-0005-0000-0000-00006A000000}"/>
    <cellStyle name="Normal 30" xfId="518" xr:uid="{00000000-0005-0000-0000-00006B000000}"/>
    <cellStyle name="Normal 30 2" xfId="909" xr:uid="{00000000-0005-0000-0000-00006C000000}"/>
    <cellStyle name="Normal 31" xfId="519" xr:uid="{00000000-0005-0000-0000-00006D000000}"/>
    <cellStyle name="Normal 31 2" xfId="910" xr:uid="{00000000-0005-0000-0000-00006E000000}"/>
    <cellStyle name="Normal 32" xfId="520" xr:uid="{00000000-0005-0000-0000-00006F000000}"/>
    <cellStyle name="Normal 32 2" xfId="911" xr:uid="{00000000-0005-0000-0000-000070000000}"/>
    <cellStyle name="Normal 33" xfId="521" xr:uid="{00000000-0005-0000-0000-000071000000}"/>
    <cellStyle name="Normal 33 2" xfId="912" xr:uid="{00000000-0005-0000-0000-000072000000}"/>
    <cellStyle name="Normal 34" xfId="523" xr:uid="{00000000-0005-0000-0000-000073000000}"/>
    <cellStyle name="Normal 34 2" xfId="526" xr:uid="{00000000-0005-0000-0000-000074000000}"/>
    <cellStyle name="Normal 35" xfId="522" xr:uid="{00000000-0005-0000-0000-000075000000}"/>
    <cellStyle name="Normal 36" xfId="132" xr:uid="{00000000-0005-0000-0000-000076000000}"/>
    <cellStyle name="Normal 37" xfId="131" xr:uid="{00000000-0005-0000-0000-000077000000}"/>
    <cellStyle name="Normal 4" xfId="11" xr:uid="{00000000-0005-0000-0000-000078000000}"/>
    <cellStyle name="Normal 4 2" xfId="17" xr:uid="{00000000-0005-0000-0000-000079000000}"/>
    <cellStyle name="Normal 5" xfId="19" xr:uid="{00000000-0005-0000-0000-00007A000000}"/>
    <cellStyle name="Normal 5 2" xfId="77" xr:uid="{00000000-0005-0000-0000-00007B000000}"/>
    <cellStyle name="Normal 5 2 2" xfId="598" xr:uid="{00000000-0005-0000-0000-00007C000000}"/>
    <cellStyle name="Normal 5 2 3" xfId="207" xr:uid="{00000000-0005-0000-0000-00007D000000}"/>
    <cellStyle name="Normal 5 3" xfId="53" xr:uid="{00000000-0005-0000-0000-00007E000000}"/>
    <cellStyle name="Normal 5 3 2" xfId="575" xr:uid="{00000000-0005-0000-0000-00007F000000}"/>
    <cellStyle name="Normal 5 3 3" xfId="184" xr:uid="{00000000-0005-0000-0000-000080000000}"/>
    <cellStyle name="Normal 5 4" xfId="157" xr:uid="{00000000-0005-0000-0000-000081000000}"/>
    <cellStyle name="Normal 5 4 2" xfId="548" xr:uid="{00000000-0005-0000-0000-000082000000}"/>
    <cellStyle name="Normal 5 5" xfId="527" xr:uid="{00000000-0005-0000-0000-000083000000}"/>
    <cellStyle name="Normal 5 6" xfId="135" xr:uid="{00000000-0005-0000-0000-000084000000}"/>
    <cellStyle name="Normal 6" xfId="23" xr:uid="{00000000-0005-0000-0000-000085000000}"/>
    <cellStyle name="Normal 6 2" xfId="79" xr:uid="{00000000-0005-0000-0000-000086000000}"/>
    <cellStyle name="Normal 6 2 2" xfId="600" xr:uid="{00000000-0005-0000-0000-000087000000}"/>
    <cellStyle name="Normal 6 2 3" xfId="209" xr:uid="{00000000-0005-0000-0000-000088000000}"/>
    <cellStyle name="Normal 6 3" xfId="54" xr:uid="{00000000-0005-0000-0000-000089000000}"/>
    <cellStyle name="Normal 6 3 2" xfId="576" xr:uid="{00000000-0005-0000-0000-00008A000000}"/>
    <cellStyle name="Normal 6 3 3" xfId="185" xr:uid="{00000000-0005-0000-0000-00008B000000}"/>
    <cellStyle name="Normal 6 4" xfId="159" xr:uid="{00000000-0005-0000-0000-00008C000000}"/>
    <cellStyle name="Normal 6 4 2" xfId="550" xr:uid="{00000000-0005-0000-0000-00008D000000}"/>
    <cellStyle name="Normal 6 5" xfId="528" xr:uid="{00000000-0005-0000-0000-00008E000000}"/>
    <cellStyle name="Normal 6 6" xfId="136" xr:uid="{00000000-0005-0000-0000-00008F000000}"/>
    <cellStyle name="Normal 7" xfId="24" xr:uid="{00000000-0005-0000-0000-000090000000}"/>
    <cellStyle name="Normal 7 2" xfId="80" xr:uid="{00000000-0005-0000-0000-000091000000}"/>
    <cellStyle name="Normal 7 2 2" xfId="601" xr:uid="{00000000-0005-0000-0000-000092000000}"/>
    <cellStyle name="Normal 7 2 3" xfId="210" xr:uid="{00000000-0005-0000-0000-000093000000}"/>
    <cellStyle name="Normal 7 3" xfId="55" xr:uid="{00000000-0005-0000-0000-000094000000}"/>
    <cellStyle name="Normal 7 3 2" xfId="577" xr:uid="{00000000-0005-0000-0000-000095000000}"/>
    <cellStyle name="Normal 7 3 3" xfId="186" xr:uid="{00000000-0005-0000-0000-000096000000}"/>
    <cellStyle name="Normal 7 4" xfId="160" xr:uid="{00000000-0005-0000-0000-000097000000}"/>
    <cellStyle name="Normal 7 4 2" xfId="551" xr:uid="{00000000-0005-0000-0000-000098000000}"/>
    <cellStyle name="Normal 7 5" xfId="529" xr:uid="{00000000-0005-0000-0000-000099000000}"/>
    <cellStyle name="Normal 7 6" xfId="137" xr:uid="{00000000-0005-0000-0000-00009A000000}"/>
    <cellStyle name="Normal 8" xfId="31" xr:uid="{00000000-0005-0000-0000-00009B000000}"/>
    <cellStyle name="Normal 8 2" xfId="87" xr:uid="{00000000-0005-0000-0000-00009C000000}"/>
    <cellStyle name="Normal 8 2 2" xfId="608" xr:uid="{00000000-0005-0000-0000-00009D000000}"/>
    <cellStyle name="Normal 8 2 3" xfId="217" xr:uid="{00000000-0005-0000-0000-00009E000000}"/>
    <cellStyle name="Normal 8 3" xfId="56" xr:uid="{00000000-0005-0000-0000-00009F000000}"/>
    <cellStyle name="Normal 8 3 2" xfId="578" xr:uid="{00000000-0005-0000-0000-0000A0000000}"/>
    <cellStyle name="Normal 8 3 3" xfId="187" xr:uid="{00000000-0005-0000-0000-0000A1000000}"/>
    <cellStyle name="Normal 8 4" xfId="167" xr:uid="{00000000-0005-0000-0000-0000A2000000}"/>
    <cellStyle name="Normal 8 4 2" xfId="558" xr:uid="{00000000-0005-0000-0000-0000A3000000}"/>
    <cellStyle name="Normal 8 5" xfId="530" xr:uid="{00000000-0005-0000-0000-0000A4000000}"/>
    <cellStyle name="Normal 8 6" xfId="138" xr:uid="{00000000-0005-0000-0000-0000A5000000}"/>
    <cellStyle name="Normal 9" xfId="32" xr:uid="{00000000-0005-0000-0000-0000A6000000}"/>
    <cellStyle name="Normal 9 2" xfId="88" xr:uid="{00000000-0005-0000-0000-0000A7000000}"/>
    <cellStyle name="Normal 9 2 2" xfId="609" xr:uid="{00000000-0005-0000-0000-0000A8000000}"/>
    <cellStyle name="Normal 9 2 3" xfId="218" xr:uid="{00000000-0005-0000-0000-0000A9000000}"/>
    <cellStyle name="Normal 9 3" xfId="559" xr:uid="{00000000-0005-0000-0000-0000AA000000}"/>
    <cellStyle name="Normal 9 4" xfId="168" xr:uid="{00000000-0005-0000-0000-0000AB000000}"/>
    <cellStyle name="Normal_Hoja1" xfId="4" xr:uid="{00000000-0005-0000-0000-0000AC000000}"/>
    <cellStyle name="Normal_Hoja1 2" xfId="15" xr:uid="{00000000-0005-0000-0000-0000AD000000}"/>
    <cellStyle name="Normal_Hoja1 2 2" xfId="16" xr:uid="{00000000-0005-0000-0000-0000AE000000}"/>
    <cellStyle name="Normal_Hoja2" xfId="5" xr:uid="{00000000-0005-0000-0000-0000AF000000}"/>
    <cellStyle name="Normal_Hoja2 2" xfId="12" xr:uid="{00000000-0005-0000-0000-0000B0000000}"/>
    <cellStyle name="Normal_Hoja2_2" xfId="6" xr:uid="{00000000-0005-0000-0000-0000B1000000}"/>
    <cellStyle name="Normal_Hoja3" xfId="7" xr:uid="{00000000-0005-0000-0000-0000B2000000}"/>
    <cellStyle name="Normal_Hoja3 2" xfId="9" xr:uid="{00000000-0005-0000-0000-0000B3000000}"/>
    <cellStyle name="Normal_Hoja5" xfId="8" xr:uid="{00000000-0005-0000-0000-0000B4000000}"/>
    <cellStyle name="Normal_Hoja5 2" xfId="10" xr:uid="{00000000-0005-0000-0000-0000B5000000}"/>
    <cellStyle name="style1439503282526" xfId="145" xr:uid="{00000000-0005-0000-0000-0000B6000000}"/>
    <cellStyle name="style1439503282526 2" xfId="537" xr:uid="{00000000-0005-0000-0000-0000B7000000}"/>
    <cellStyle name="style1439503282968" xfId="141" xr:uid="{00000000-0005-0000-0000-0000B8000000}"/>
    <cellStyle name="style1439503282968 2" xfId="533" xr:uid="{00000000-0005-0000-0000-0000B9000000}"/>
    <cellStyle name="style1439503283048" xfId="142" xr:uid="{00000000-0005-0000-0000-0000BA000000}"/>
    <cellStyle name="style1439503283048 2" xfId="534" xr:uid="{00000000-0005-0000-0000-0000BB000000}"/>
    <cellStyle name="style1439503284120" xfId="143" xr:uid="{00000000-0005-0000-0000-0000BC000000}"/>
    <cellStyle name="style1439503284120 2" xfId="535" xr:uid="{00000000-0005-0000-0000-0000BD000000}"/>
    <cellStyle name="style1439503284140" xfId="144" xr:uid="{00000000-0005-0000-0000-0000BE000000}"/>
    <cellStyle name="style1439503284140 2" xfId="536" xr:uid="{00000000-0005-0000-0000-0000BF000000}"/>
    <cellStyle name="style1448173112991" xfId="25" xr:uid="{00000000-0005-0000-0000-0000C0000000}"/>
    <cellStyle name="style1448173112991 2" xfId="81" xr:uid="{00000000-0005-0000-0000-0000C1000000}"/>
    <cellStyle name="style1448173112991 2 2" xfId="602" xr:uid="{00000000-0005-0000-0000-0000C2000000}"/>
    <cellStyle name="style1448173112991 2 3" xfId="211" xr:uid="{00000000-0005-0000-0000-0000C3000000}"/>
    <cellStyle name="style1448173112991 3" xfId="552" xr:uid="{00000000-0005-0000-0000-0000C4000000}"/>
    <cellStyle name="style1448173112991 4" xfId="161" xr:uid="{00000000-0005-0000-0000-0000C5000000}"/>
    <cellStyle name="style1448173113039" xfId="27" xr:uid="{00000000-0005-0000-0000-0000C6000000}"/>
    <cellStyle name="style1448173113039 2" xfId="83" xr:uid="{00000000-0005-0000-0000-0000C7000000}"/>
    <cellStyle name="style1448173113039 2 2" xfId="604" xr:uid="{00000000-0005-0000-0000-0000C8000000}"/>
    <cellStyle name="style1448173113039 2 3" xfId="213" xr:uid="{00000000-0005-0000-0000-0000C9000000}"/>
    <cellStyle name="style1448173113039 3" xfId="554" xr:uid="{00000000-0005-0000-0000-0000CA000000}"/>
    <cellStyle name="style1448173113039 4" xfId="163" xr:uid="{00000000-0005-0000-0000-0000CB000000}"/>
    <cellStyle name="style1448173113137" xfId="26" xr:uid="{00000000-0005-0000-0000-0000CC000000}"/>
    <cellStyle name="style1448173113137 2" xfId="82" xr:uid="{00000000-0005-0000-0000-0000CD000000}"/>
    <cellStyle name="style1448173113137 2 2" xfId="603" xr:uid="{00000000-0005-0000-0000-0000CE000000}"/>
    <cellStyle name="style1448173113137 2 3" xfId="212" xr:uid="{00000000-0005-0000-0000-0000CF000000}"/>
    <cellStyle name="style1448173113137 3" xfId="553" xr:uid="{00000000-0005-0000-0000-0000D0000000}"/>
    <cellStyle name="style1448173113137 4" xfId="162" xr:uid="{00000000-0005-0000-0000-0000D1000000}"/>
    <cellStyle name="style1448173113188" xfId="28" xr:uid="{00000000-0005-0000-0000-0000D2000000}"/>
    <cellStyle name="style1448173113188 2" xfId="84" xr:uid="{00000000-0005-0000-0000-0000D3000000}"/>
    <cellStyle name="style1448173113188 2 2" xfId="605" xr:uid="{00000000-0005-0000-0000-0000D4000000}"/>
    <cellStyle name="style1448173113188 2 3" xfId="214" xr:uid="{00000000-0005-0000-0000-0000D5000000}"/>
    <cellStyle name="style1448173113188 3" xfId="555" xr:uid="{00000000-0005-0000-0000-0000D6000000}"/>
    <cellStyle name="style1448173113188 4" xfId="164" xr:uid="{00000000-0005-0000-0000-0000D7000000}"/>
    <cellStyle name="style1448174184741" xfId="29" xr:uid="{00000000-0005-0000-0000-0000D8000000}"/>
    <cellStyle name="style1448174184741 2" xfId="85" xr:uid="{00000000-0005-0000-0000-0000D9000000}"/>
    <cellStyle name="style1448174184741 2 2" xfId="606" xr:uid="{00000000-0005-0000-0000-0000DA000000}"/>
    <cellStyle name="style1448174184741 2 3" xfId="215" xr:uid="{00000000-0005-0000-0000-0000DB000000}"/>
    <cellStyle name="style1448174184741 3" xfId="556" xr:uid="{00000000-0005-0000-0000-0000DC000000}"/>
    <cellStyle name="style1448174184741 4" xfId="165" xr:uid="{00000000-0005-0000-0000-0000DD000000}"/>
    <cellStyle name="style1448174184876" xfId="30" xr:uid="{00000000-0005-0000-0000-0000DE000000}"/>
    <cellStyle name="style1448174184876 2" xfId="86" xr:uid="{00000000-0005-0000-0000-0000DF000000}"/>
    <cellStyle name="style1448174184876 2 2" xfId="607" xr:uid="{00000000-0005-0000-0000-0000E0000000}"/>
    <cellStyle name="style1448174184876 2 3" xfId="216" xr:uid="{00000000-0005-0000-0000-0000E1000000}"/>
    <cellStyle name="style1448174184876 3" xfId="557" xr:uid="{00000000-0005-0000-0000-0000E2000000}"/>
    <cellStyle name="style1448174184876 4" xfId="166" xr:uid="{00000000-0005-0000-0000-0000E3000000}"/>
    <cellStyle name="style1450830223975" xfId="34" xr:uid="{00000000-0005-0000-0000-0000E4000000}"/>
    <cellStyle name="style1450830223975 2" xfId="90" xr:uid="{00000000-0005-0000-0000-0000E5000000}"/>
    <cellStyle name="style1450830223975 2 2" xfId="611" xr:uid="{00000000-0005-0000-0000-0000E6000000}"/>
    <cellStyle name="style1450830223975 2 3" xfId="220" xr:uid="{00000000-0005-0000-0000-0000E7000000}"/>
    <cellStyle name="style1450830223975 3" xfId="561" xr:uid="{00000000-0005-0000-0000-0000E8000000}"/>
    <cellStyle name="style1450830223975 4" xfId="170" xr:uid="{00000000-0005-0000-0000-0000E9000000}"/>
    <cellStyle name="style1450830224178" xfId="35" xr:uid="{00000000-0005-0000-0000-0000EA000000}"/>
    <cellStyle name="style1450830224178 2" xfId="91" xr:uid="{00000000-0005-0000-0000-0000EB000000}"/>
    <cellStyle name="style1450830224178 2 2" xfId="612" xr:uid="{00000000-0005-0000-0000-0000EC000000}"/>
    <cellStyle name="style1450830224178 2 3" xfId="221" xr:uid="{00000000-0005-0000-0000-0000ED000000}"/>
    <cellStyle name="style1450830224178 3" xfId="562" xr:uid="{00000000-0005-0000-0000-0000EE000000}"/>
    <cellStyle name="style1450830224178 4" xfId="171" xr:uid="{00000000-0005-0000-0000-0000EF000000}"/>
    <cellStyle name="style1452797440164" xfId="95" xr:uid="{00000000-0005-0000-0000-0000F0000000}"/>
    <cellStyle name="style1452797440164 2" xfId="616" xr:uid="{00000000-0005-0000-0000-0000F1000000}"/>
    <cellStyle name="style1452797440164 3" xfId="225" xr:uid="{00000000-0005-0000-0000-0000F2000000}"/>
    <cellStyle name="style1452797440211" xfId="119" xr:uid="{00000000-0005-0000-0000-0000F3000000}"/>
    <cellStyle name="style1452797440211 2" xfId="640" xr:uid="{00000000-0005-0000-0000-0000F4000000}"/>
    <cellStyle name="style1452797440211 3" xfId="249" xr:uid="{00000000-0005-0000-0000-0000F5000000}"/>
    <cellStyle name="style1452797440257" xfId="74" xr:uid="{00000000-0005-0000-0000-0000F6000000}"/>
    <cellStyle name="style1452797440257 2" xfId="595" xr:uid="{00000000-0005-0000-0000-0000F7000000}"/>
    <cellStyle name="style1452797440257 3" xfId="204" xr:uid="{00000000-0005-0000-0000-0000F8000000}"/>
    <cellStyle name="style1452797440289" xfId="109" xr:uid="{00000000-0005-0000-0000-0000F9000000}"/>
    <cellStyle name="style1452797440289 2" xfId="630" xr:uid="{00000000-0005-0000-0000-0000FA000000}"/>
    <cellStyle name="style1452797440289 3" xfId="239" xr:uid="{00000000-0005-0000-0000-0000FB000000}"/>
    <cellStyle name="style1452797440320" xfId="99" xr:uid="{00000000-0005-0000-0000-0000FC000000}"/>
    <cellStyle name="style1452797440320 2" xfId="620" xr:uid="{00000000-0005-0000-0000-0000FD000000}"/>
    <cellStyle name="style1452797440320 3" xfId="229" xr:uid="{00000000-0005-0000-0000-0000FE000000}"/>
    <cellStyle name="style1452797440335" xfId="106" xr:uid="{00000000-0005-0000-0000-0000FF000000}"/>
    <cellStyle name="style1452797440335 2" xfId="627" xr:uid="{00000000-0005-0000-0000-000000010000}"/>
    <cellStyle name="style1452797440335 3" xfId="236" xr:uid="{00000000-0005-0000-0000-000001010000}"/>
    <cellStyle name="style1452797440367" xfId="63" xr:uid="{00000000-0005-0000-0000-000002010000}"/>
    <cellStyle name="style1452797440367 2" xfId="584" xr:uid="{00000000-0005-0000-0000-000003010000}"/>
    <cellStyle name="style1452797440367 3" xfId="193" xr:uid="{00000000-0005-0000-0000-000004010000}"/>
    <cellStyle name="style1452797440398" xfId="60" xr:uid="{00000000-0005-0000-0000-000005010000}"/>
    <cellStyle name="style1452797440398 2" xfId="582" xr:uid="{00000000-0005-0000-0000-000006010000}"/>
    <cellStyle name="style1452797440398 3" xfId="191" xr:uid="{00000000-0005-0000-0000-000007010000}"/>
    <cellStyle name="style1452797440429" xfId="93" xr:uid="{00000000-0005-0000-0000-000008010000}"/>
    <cellStyle name="style1452797440429 2" xfId="614" xr:uid="{00000000-0005-0000-0000-000009010000}"/>
    <cellStyle name="style1452797440429 3" xfId="223" xr:uid="{00000000-0005-0000-0000-00000A010000}"/>
    <cellStyle name="style1452797440445" xfId="69" xr:uid="{00000000-0005-0000-0000-00000B010000}"/>
    <cellStyle name="style1452797440445 2" xfId="590" xr:uid="{00000000-0005-0000-0000-00000C010000}"/>
    <cellStyle name="style1452797440445 3" xfId="199" xr:uid="{00000000-0005-0000-0000-00000D010000}"/>
    <cellStyle name="style1452797440460" xfId="71" xr:uid="{00000000-0005-0000-0000-00000E010000}"/>
    <cellStyle name="style1452797440460 2" xfId="592" xr:uid="{00000000-0005-0000-0000-00000F010000}"/>
    <cellStyle name="style1452797440460 3" xfId="201" xr:uid="{00000000-0005-0000-0000-000010010000}"/>
    <cellStyle name="style1452797440491" xfId="113" xr:uid="{00000000-0005-0000-0000-000011010000}"/>
    <cellStyle name="style1452797440491 2" xfId="634" xr:uid="{00000000-0005-0000-0000-000012010000}"/>
    <cellStyle name="style1452797440491 3" xfId="243" xr:uid="{00000000-0005-0000-0000-000013010000}"/>
    <cellStyle name="style1452797440507" xfId="72" xr:uid="{00000000-0005-0000-0000-000014010000}"/>
    <cellStyle name="style1452797440507 2" xfId="593" xr:uid="{00000000-0005-0000-0000-000015010000}"/>
    <cellStyle name="style1452797440507 3" xfId="202" xr:uid="{00000000-0005-0000-0000-000016010000}"/>
    <cellStyle name="style1452797440538" xfId="105" xr:uid="{00000000-0005-0000-0000-000017010000}"/>
    <cellStyle name="style1452797440538 2" xfId="626" xr:uid="{00000000-0005-0000-0000-000018010000}"/>
    <cellStyle name="style1452797440538 3" xfId="235" xr:uid="{00000000-0005-0000-0000-000019010000}"/>
    <cellStyle name="style1452797440554" xfId="103" xr:uid="{00000000-0005-0000-0000-00001A010000}"/>
    <cellStyle name="style1452797440554 2" xfId="624" xr:uid="{00000000-0005-0000-0000-00001B010000}"/>
    <cellStyle name="style1452797440554 3" xfId="233" xr:uid="{00000000-0005-0000-0000-00001C010000}"/>
    <cellStyle name="style1452797440569" xfId="70" xr:uid="{00000000-0005-0000-0000-00001D010000}"/>
    <cellStyle name="style1452797440569 2" xfId="591" xr:uid="{00000000-0005-0000-0000-00001E010000}"/>
    <cellStyle name="style1452797440569 3" xfId="200" xr:uid="{00000000-0005-0000-0000-00001F010000}"/>
    <cellStyle name="style1452797440601" xfId="117" xr:uid="{00000000-0005-0000-0000-000020010000}"/>
    <cellStyle name="style1452797440601 2" xfId="638" xr:uid="{00000000-0005-0000-0000-000021010000}"/>
    <cellStyle name="style1452797440601 3" xfId="247" xr:uid="{00000000-0005-0000-0000-000022010000}"/>
    <cellStyle name="style1452797440616" xfId="75" xr:uid="{00000000-0005-0000-0000-000023010000}"/>
    <cellStyle name="style1452797440616 2" xfId="596" xr:uid="{00000000-0005-0000-0000-000024010000}"/>
    <cellStyle name="style1452797440616 3" xfId="205" xr:uid="{00000000-0005-0000-0000-000025010000}"/>
    <cellStyle name="style1452797440632" xfId="116" xr:uid="{00000000-0005-0000-0000-000026010000}"/>
    <cellStyle name="style1452797440632 2" xfId="637" xr:uid="{00000000-0005-0000-0000-000027010000}"/>
    <cellStyle name="style1452797440632 3" xfId="246" xr:uid="{00000000-0005-0000-0000-000028010000}"/>
    <cellStyle name="style1452797440663" xfId="98" xr:uid="{00000000-0005-0000-0000-000029010000}"/>
    <cellStyle name="style1452797440663 2" xfId="619" xr:uid="{00000000-0005-0000-0000-00002A010000}"/>
    <cellStyle name="style1452797440663 3" xfId="228" xr:uid="{00000000-0005-0000-0000-00002B010000}"/>
    <cellStyle name="style1452797440679" xfId="107" xr:uid="{00000000-0005-0000-0000-00002C010000}"/>
    <cellStyle name="style1452797440679 2" xfId="628" xr:uid="{00000000-0005-0000-0000-00002D010000}"/>
    <cellStyle name="style1452797440679 3" xfId="237" xr:uid="{00000000-0005-0000-0000-00002E010000}"/>
    <cellStyle name="style1452797440710" xfId="114" xr:uid="{00000000-0005-0000-0000-00002F010000}"/>
    <cellStyle name="style1452797440710 2" xfId="635" xr:uid="{00000000-0005-0000-0000-000030010000}"/>
    <cellStyle name="style1452797440710 3" xfId="244" xr:uid="{00000000-0005-0000-0000-000031010000}"/>
    <cellStyle name="style1452797440725" xfId="112" xr:uid="{00000000-0005-0000-0000-000032010000}"/>
    <cellStyle name="style1452797440725 2" xfId="633" xr:uid="{00000000-0005-0000-0000-000033010000}"/>
    <cellStyle name="style1452797440725 3" xfId="242" xr:uid="{00000000-0005-0000-0000-000034010000}"/>
    <cellStyle name="style1452797440788" xfId="38" xr:uid="{00000000-0005-0000-0000-000035010000}"/>
    <cellStyle name="style1452797440788 2" xfId="565" xr:uid="{00000000-0005-0000-0000-000036010000}"/>
    <cellStyle name="style1452797440788 3" xfId="174" xr:uid="{00000000-0005-0000-0000-000037010000}"/>
    <cellStyle name="style1452797440803" xfId="104" xr:uid="{00000000-0005-0000-0000-000038010000}"/>
    <cellStyle name="style1452797440803 2" xfId="625" xr:uid="{00000000-0005-0000-0000-000039010000}"/>
    <cellStyle name="style1452797440803 3" xfId="234" xr:uid="{00000000-0005-0000-0000-00003A010000}"/>
    <cellStyle name="style1452797440835" xfId="94" xr:uid="{00000000-0005-0000-0000-00003B010000}"/>
    <cellStyle name="style1452797440835 2" xfId="615" xr:uid="{00000000-0005-0000-0000-00003C010000}"/>
    <cellStyle name="style1452797440835 3" xfId="224" xr:uid="{00000000-0005-0000-0000-00003D010000}"/>
    <cellStyle name="style1452797440850" xfId="39" xr:uid="{00000000-0005-0000-0000-00003E010000}"/>
    <cellStyle name="style1452797440850 2" xfId="566" xr:uid="{00000000-0005-0000-0000-00003F010000}"/>
    <cellStyle name="style1452797440850 3" xfId="175" xr:uid="{00000000-0005-0000-0000-000040010000}"/>
    <cellStyle name="style1452797440881" xfId="118" xr:uid="{00000000-0005-0000-0000-000041010000}"/>
    <cellStyle name="style1452797440881 2" xfId="639" xr:uid="{00000000-0005-0000-0000-000042010000}"/>
    <cellStyle name="style1452797440881 3" xfId="248" xr:uid="{00000000-0005-0000-0000-000043010000}"/>
    <cellStyle name="style1452797440897" xfId="115" xr:uid="{00000000-0005-0000-0000-000044010000}"/>
    <cellStyle name="style1452797440897 2" xfId="636" xr:uid="{00000000-0005-0000-0000-000045010000}"/>
    <cellStyle name="style1452797440897 3" xfId="245" xr:uid="{00000000-0005-0000-0000-000046010000}"/>
    <cellStyle name="style1452797440928" xfId="102" xr:uid="{00000000-0005-0000-0000-000047010000}"/>
    <cellStyle name="style1452797440928 2" xfId="623" xr:uid="{00000000-0005-0000-0000-000048010000}"/>
    <cellStyle name="style1452797440928 3" xfId="232" xr:uid="{00000000-0005-0000-0000-000049010000}"/>
    <cellStyle name="style1452797440944" xfId="64" xr:uid="{00000000-0005-0000-0000-00004A010000}"/>
    <cellStyle name="style1452797440944 2" xfId="585" xr:uid="{00000000-0005-0000-0000-00004B010000}"/>
    <cellStyle name="style1452797440944 3" xfId="194" xr:uid="{00000000-0005-0000-0000-00004C010000}"/>
    <cellStyle name="style1452797440959" xfId="62" xr:uid="{00000000-0005-0000-0000-00004D010000}"/>
    <cellStyle name="style1452797440959 2" xfId="583" xr:uid="{00000000-0005-0000-0000-00004E010000}"/>
    <cellStyle name="style1452797440959 3" xfId="192" xr:uid="{00000000-0005-0000-0000-00004F010000}"/>
    <cellStyle name="style1452797441022" xfId="108" xr:uid="{00000000-0005-0000-0000-000050010000}"/>
    <cellStyle name="style1452797441022 2" xfId="629" xr:uid="{00000000-0005-0000-0000-000051010000}"/>
    <cellStyle name="style1452797441022 3" xfId="238" xr:uid="{00000000-0005-0000-0000-000052010000}"/>
    <cellStyle name="style1452797441053" xfId="65" xr:uid="{00000000-0005-0000-0000-000053010000}"/>
    <cellStyle name="style1452797441053 2" xfId="586" xr:uid="{00000000-0005-0000-0000-000054010000}"/>
    <cellStyle name="style1452797441053 3" xfId="195" xr:uid="{00000000-0005-0000-0000-000055010000}"/>
    <cellStyle name="style1452797441069" xfId="67" xr:uid="{00000000-0005-0000-0000-000056010000}"/>
    <cellStyle name="style1452797441069 2" xfId="588" xr:uid="{00000000-0005-0000-0000-000057010000}"/>
    <cellStyle name="style1452797441069 3" xfId="197" xr:uid="{00000000-0005-0000-0000-000058010000}"/>
    <cellStyle name="style1452797441084" xfId="96" xr:uid="{00000000-0005-0000-0000-000059010000}"/>
    <cellStyle name="style1452797441084 2" xfId="617" xr:uid="{00000000-0005-0000-0000-00005A010000}"/>
    <cellStyle name="style1452797441084 3" xfId="226" xr:uid="{00000000-0005-0000-0000-00005B010000}"/>
    <cellStyle name="style1452797441100" xfId="111" xr:uid="{00000000-0005-0000-0000-00005C010000}"/>
    <cellStyle name="style1452797441100 2" xfId="632" xr:uid="{00000000-0005-0000-0000-00005D010000}"/>
    <cellStyle name="style1452797441100 3" xfId="241" xr:uid="{00000000-0005-0000-0000-00005E010000}"/>
    <cellStyle name="style1452797441287" xfId="66" xr:uid="{00000000-0005-0000-0000-00005F010000}"/>
    <cellStyle name="style1452797441287 2" xfId="587" xr:uid="{00000000-0005-0000-0000-000060010000}"/>
    <cellStyle name="style1452797441287 3" xfId="196" xr:uid="{00000000-0005-0000-0000-000061010000}"/>
    <cellStyle name="style1452797441428" xfId="122" xr:uid="{00000000-0005-0000-0000-000062010000}"/>
    <cellStyle name="style1452797441428 2" xfId="643" xr:uid="{00000000-0005-0000-0000-000063010000}"/>
    <cellStyle name="style1452797441428 3" xfId="252" xr:uid="{00000000-0005-0000-0000-000064010000}"/>
    <cellStyle name="style1452797441459" xfId="123" xr:uid="{00000000-0005-0000-0000-000065010000}"/>
    <cellStyle name="style1452797441459 2" xfId="644" xr:uid="{00000000-0005-0000-0000-000066010000}"/>
    <cellStyle name="style1452797441459 3" xfId="253" xr:uid="{00000000-0005-0000-0000-000067010000}"/>
    <cellStyle name="style1452797441537" xfId="124" xr:uid="{00000000-0005-0000-0000-000068010000}"/>
    <cellStyle name="style1452797441537 2" xfId="645" xr:uid="{00000000-0005-0000-0000-000069010000}"/>
    <cellStyle name="style1452797441537 3" xfId="254" xr:uid="{00000000-0005-0000-0000-00006A010000}"/>
    <cellStyle name="style1452797441552" xfId="125" xr:uid="{00000000-0005-0000-0000-00006B010000}"/>
    <cellStyle name="style1452797441552 2" xfId="646" xr:uid="{00000000-0005-0000-0000-00006C010000}"/>
    <cellStyle name="style1452797441552 3" xfId="255" xr:uid="{00000000-0005-0000-0000-00006D010000}"/>
    <cellStyle name="style1452797441568" xfId="126" xr:uid="{00000000-0005-0000-0000-00006E010000}"/>
    <cellStyle name="style1452797441568 2" xfId="647" xr:uid="{00000000-0005-0000-0000-00006F010000}"/>
    <cellStyle name="style1452797441568 3" xfId="256" xr:uid="{00000000-0005-0000-0000-000070010000}"/>
    <cellStyle name="style1452797442192" xfId="127" xr:uid="{00000000-0005-0000-0000-000071010000}"/>
    <cellStyle name="style1452797442192 2" xfId="648" xr:uid="{00000000-0005-0000-0000-000072010000}"/>
    <cellStyle name="style1452797442192 3" xfId="257" xr:uid="{00000000-0005-0000-0000-000073010000}"/>
    <cellStyle name="style1452797442208" xfId="128" xr:uid="{00000000-0005-0000-0000-000074010000}"/>
    <cellStyle name="style1452797442208 2" xfId="649" xr:uid="{00000000-0005-0000-0000-000075010000}"/>
    <cellStyle name="style1452797442208 3" xfId="258" xr:uid="{00000000-0005-0000-0000-000076010000}"/>
    <cellStyle name="style1452797442223" xfId="129" xr:uid="{00000000-0005-0000-0000-000077010000}"/>
    <cellStyle name="style1452797442223 2" xfId="650" xr:uid="{00000000-0005-0000-0000-000078010000}"/>
    <cellStyle name="style1452797442223 3" xfId="259" xr:uid="{00000000-0005-0000-0000-000079010000}"/>
    <cellStyle name="style1452828781304" xfId="329" xr:uid="{00000000-0005-0000-0000-00007A010000}"/>
    <cellStyle name="style1452828781304 2" xfId="720" xr:uid="{00000000-0005-0000-0000-00007B010000}"/>
    <cellStyle name="style1452828781351" xfId="328" xr:uid="{00000000-0005-0000-0000-00007C010000}"/>
    <cellStyle name="style1452828781351 2" xfId="719" xr:uid="{00000000-0005-0000-0000-00007D010000}"/>
    <cellStyle name="style1452828781366" xfId="327" xr:uid="{00000000-0005-0000-0000-00007E010000}"/>
    <cellStyle name="style1452828781366 2" xfId="718" xr:uid="{00000000-0005-0000-0000-00007F010000}"/>
    <cellStyle name="style1452828781397" xfId="326" xr:uid="{00000000-0005-0000-0000-000080010000}"/>
    <cellStyle name="style1452828781397 2" xfId="717" xr:uid="{00000000-0005-0000-0000-000081010000}"/>
    <cellStyle name="style1452828781460" xfId="325" xr:uid="{00000000-0005-0000-0000-000082010000}"/>
    <cellStyle name="style1452828781460 2" xfId="716" xr:uid="{00000000-0005-0000-0000-000083010000}"/>
    <cellStyle name="style1452828781491" xfId="324" xr:uid="{00000000-0005-0000-0000-000084010000}"/>
    <cellStyle name="style1452828781491 2" xfId="715" xr:uid="{00000000-0005-0000-0000-000085010000}"/>
    <cellStyle name="style1452828781522" xfId="323" xr:uid="{00000000-0005-0000-0000-000086010000}"/>
    <cellStyle name="style1452828781522 2" xfId="714" xr:uid="{00000000-0005-0000-0000-000087010000}"/>
    <cellStyle name="style1452828781553" xfId="154" xr:uid="{00000000-0005-0000-0000-000088010000}"/>
    <cellStyle name="style1452828781553 2" xfId="545" xr:uid="{00000000-0005-0000-0000-000089010000}"/>
    <cellStyle name="style1452828781569" xfId="178" xr:uid="{00000000-0005-0000-0000-00008A010000}"/>
    <cellStyle name="style1452828781569 2" xfId="569" xr:uid="{00000000-0005-0000-0000-00008B010000}"/>
    <cellStyle name="style1452828781600" xfId="302" xr:uid="{00000000-0005-0000-0000-00008C010000}"/>
    <cellStyle name="style1452828781600 2" xfId="693" xr:uid="{00000000-0005-0000-0000-00008D010000}"/>
    <cellStyle name="style1452828781616" xfId="278" xr:uid="{00000000-0005-0000-0000-00008E010000}"/>
    <cellStyle name="style1452828781616 2" xfId="669" xr:uid="{00000000-0005-0000-0000-00008F010000}"/>
    <cellStyle name="style1452828781647" xfId="289" xr:uid="{00000000-0005-0000-0000-000090010000}"/>
    <cellStyle name="style1452828781647 2" xfId="680" xr:uid="{00000000-0005-0000-0000-000091010000}"/>
    <cellStyle name="style1452828781663" xfId="267" xr:uid="{00000000-0005-0000-0000-000092010000}"/>
    <cellStyle name="style1452828781663 2" xfId="658" xr:uid="{00000000-0005-0000-0000-000093010000}"/>
    <cellStyle name="style1452828781678" xfId="290" xr:uid="{00000000-0005-0000-0000-000094010000}"/>
    <cellStyle name="style1452828781678 2" xfId="681" xr:uid="{00000000-0005-0000-0000-000095010000}"/>
    <cellStyle name="style1452828781709" xfId="279" xr:uid="{00000000-0005-0000-0000-000096010000}"/>
    <cellStyle name="style1452828781709 2" xfId="670" xr:uid="{00000000-0005-0000-0000-000097010000}"/>
    <cellStyle name="style1452828781725" xfId="297" xr:uid="{00000000-0005-0000-0000-000098010000}"/>
    <cellStyle name="style1452828781725 2" xfId="688" xr:uid="{00000000-0005-0000-0000-000099010000}"/>
    <cellStyle name="style1452828781756" xfId="318" xr:uid="{00000000-0005-0000-0000-00009A010000}"/>
    <cellStyle name="style1452828781756 2" xfId="709" xr:uid="{00000000-0005-0000-0000-00009B010000}"/>
    <cellStyle name="style1452828781772" xfId="321" xr:uid="{00000000-0005-0000-0000-00009C010000}"/>
    <cellStyle name="style1452828781772 2" xfId="712" xr:uid="{00000000-0005-0000-0000-00009D010000}"/>
    <cellStyle name="style1452828781787" xfId="260" xr:uid="{00000000-0005-0000-0000-00009E010000}"/>
    <cellStyle name="style1452828781787 2" xfId="651" xr:uid="{00000000-0005-0000-0000-00009F010000}"/>
    <cellStyle name="style1452828781803" xfId="285" xr:uid="{00000000-0005-0000-0000-0000A0010000}"/>
    <cellStyle name="style1452828781803 2" xfId="676" xr:uid="{00000000-0005-0000-0000-0000A1010000}"/>
    <cellStyle name="style1452828781819" xfId="294" xr:uid="{00000000-0005-0000-0000-0000A2010000}"/>
    <cellStyle name="style1452828781819 2" xfId="685" xr:uid="{00000000-0005-0000-0000-0000A3010000}"/>
    <cellStyle name="style1452828781850" xfId="291" xr:uid="{00000000-0005-0000-0000-0000A4010000}"/>
    <cellStyle name="style1452828781850 2" xfId="682" xr:uid="{00000000-0005-0000-0000-0000A5010000}"/>
    <cellStyle name="style1452828781865" xfId="150" xr:uid="{00000000-0005-0000-0000-0000A6010000}"/>
    <cellStyle name="style1452828781865 2" xfId="541" xr:uid="{00000000-0005-0000-0000-0000A7010000}"/>
    <cellStyle name="style1452828781881" xfId="317" xr:uid="{00000000-0005-0000-0000-0000A8010000}"/>
    <cellStyle name="style1452828781881 2" xfId="708" xr:uid="{00000000-0005-0000-0000-0000A9010000}"/>
    <cellStyle name="style1452828781912" xfId="152" xr:uid="{00000000-0005-0000-0000-0000AA010000}"/>
    <cellStyle name="style1452828781912 2" xfId="543" xr:uid="{00000000-0005-0000-0000-0000AB010000}"/>
    <cellStyle name="style1452828781928" xfId="311" xr:uid="{00000000-0005-0000-0000-0000AC010000}"/>
    <cellStyle name="style1452828781928 2" xfId="702" xr:uid="{00000000-0005-0000-0000-0000AD010000}"/>
    <cellStyle name="style1452828781959" xfId="319" xr:uid="{00000000-0005-0000-0000-0000AE010000}"/>
    <cellStyle name="style1452828781959 2" xfId="710" xr:uid="{00000000-0005-0000-0000-0000AF010000}"/>
    <cellStyle name="style1452828781975" xfId="280" xr:uid="{00000000-0005-0000-0000-0000B0010000}"/>
    <cellStyle name="style1452828781975 2" xfId="671" xr:uid="{00000000-0005-0000-0000-0000B1010000}"/>
    <cellStyle name="style1452828781990" xfId="320" xr:uid="{00000000-0005-0000-0000-0000B2010000}"/>
    <cellStyle name="style1452828781990 2" xfId="711" xr:uid="{00000000-0005-0000-0000-0000B3010000}"/>
    <cellStyle name="style1452828782021" xfId="180" xr:uid="{00000000-0005-0000-0000-0000B4010000}"/>
    <cellStyle name="style1452828782021 2" xfId="571" xr:uid="{00000000-0005-0000-0000-0000B5010000}"/>
    <cellStyle name="style1452828782037" xfId="265" xr:uid="{00000000-0005-0000-0000-0000B6010000}"/>
    <cellStyle name="style1452828782037 2" xfId="656" xr:uid="{00000000-0005-0000-0000-0000B7010000}"/>
    <cellStyle name="style1452828782099" xfId="263" xr:uid="{00000000-0005-0000-0000-0000B8010000}"/>
    <cellStyle name="style1452828782099 2" xfId="654" xr:uid="{00000000-0005-0000-0000-0000B9010000}"/>
    <cellStyle name="style1452828782162" xfId="268" xr:uid="{00000000-0005-0000-0000-0000BA010000}"/>
    <cellStyle name="style1452828782162 2" xfId="659" xr:uid="{00000000-0005-0000-0000-0000BB010000}"/>
    <cellStyle name="style1452828782177" xfId="316" xr:uid="{00000000-0005-0000-0000-0000BC010000}"/>
    <cellStyle name="style1452828782177 2" xfId="707" xr:uid="{00000000-0005-0000-0000-0000BD010000}"/>
    <cellStyle name="style1452828782193" xfId="158" xr:uid="{00000000-0005-0000-0000-0000BE010000}"/>
    <cellStyle name="style1452828782193 2" xfId="549" xr:uid="{00000000-0005-0000-0000-0000BF010000}"/>
    <cellStyle name="style1452828782209" xfId="179" xr:uid="{00000000-0005-0000-0000-0000C0010000}"/>
    <cellStyle name="style1452828782209 2" xfId="570" xr:uid="{00000000-0005-0000-0000-0000C1010000}"/>
    <cellStyle name="style1452828782240" xfId="153" xr:uid="{00000000-0005-0000-0000-0000C2010000}"/>
    <cellStyle name="style1452828782240 2" xfId="544" xr:uid="{00000000-0005-0000-0000-0000C3010000}"/>
    <cellStyle name="style1452828782349" xfId="262" xr:uid="{00000000-0005-0000-0000-0000C4010000}"/>
    <cellStyle name="style1452828782349 2" xfId="653" xr:uid="{00000000-0005-0000-0000-0000C5010000}"/>
    <cellStyle name="style1452828782365" xfId="147" xr:uid="{00000000-0005-0000-0000-0000C6010000}"/>
    <cellStyle name="style1452828782365 2" xfId="539" xr:uid="{00000000-0005-0000-0000-0000C7010000}"/>
    <cellStyle name="style1452828782380" xfId="183" xr:uid="{00000000-0005-0000-0000-0000C8010000}"/>
    <cellStyle name="style1452828782380 2" xfId="574" xr:uid="{00000000-0005-0000-0000-0000C9010000}"/>
    <cellStyle name="style1452828782396" xfId="284" xr:uid="{00000000-0005-0000-0000-0000CA010000}"/>
    <cellStyle name="style1452828782396 2" xfId="675" xr:uid="{00000000-0005-0000-0000-0000CB010000}"/>
    <cellStyle name="style1452828782427" xfId="282" xr:uid="{00000000-0005-0000-0000-0000CC010000}"/>
    <cellStyle name="style1452828782427 2" xfId="673" xr:uid="{00000000-0005-0000-0000-0000CD010000}"/>
    <cellStyle name="style1452828782443" xfId="281" xr:uid="{00000000-0005-0000-0000-0000CE010000}"/>
    <cellStyle name="style1452828782443 2" xfId="672" xr:uid="{00000000-0005-0000-0000-0000CF010000}"/>
    <cellStyle name="style1452828782458" xfId="322" xr:uid="{00000000-0005-0000-0000-0000D0010000}"/>
    <cellStyle name="style1452828782458 2" xfId="713" xr:uid="{00000000-0005-0000-0000-0000D1010000}"/>
    <cellStyle name="style1452828782489" xfId="288" xr:uid="{00000000-0005-0000-0000-0000D2010000}"/>
    <cellStyle name="style1452828782489 2" xfId="679" xr:uid="{00000000-0005-0000-0000-0000D3010000}"/>
    <cellStyle name="style1452828782505" xfId="269" xr:uid="{00000000-0005-0000-0000-0000D4010000}"/>
    <cellStyle name="style1452828782505 2" xfId="660" xr:uid="{00000000-0005-0000-0000-0000D5010000}"/>
    <cellStyle name="style1452828782567" xfId="261" xr:uid="{00000000-0005-0000-0000-0000D6010000}"/>
    <cellStyle name="style1452828782567 2" xfId="652" xr:uid="{00000000-0005-0000-0000-0000D7010000}"/>
    <cellStyle name="style1452828782583" xfId="270" xr:uid="{00000000-0005-0000-0000-0000D8010000}"/>
    <cellStyle name="style1452828782583 2" xfId="661" xr:uid="{00000000-0005-0000-0000-0000D9010000}"/>
    <cellStyle name="style1452828782614" xfId="292" xr:uid="{00000000-0005-0000-0000-0000DA010000}"/>
    <cellStyle name="style1452828782614 2" xfId="683" xr:uid="{00000000-0005-0000-0000-0000DB010000}"/>
    <cellStyle name="style1452828782630" xfId="273" xr:uid="{00000000-0005-0000-0000-0000DC010000}"/>
    <cellStyle name="style1452828782630 2" xfId="664" xr:uid="{00000000-0005-0000-0000-0000DD010000}"/>
    <cellStyle name="style1452828782645" xfId="296" xr:uid="{00000000-0005-0000-0000-0000DE010000}"/>
    <cellStyle name="style1452828782645 2" xfId="687" xr:uid="{00000000-0005-0000-0000-0000DF010000}"/>
    <cellStyle name="style1452828782661" xfId="274" xr:uid="{00000000-0005-0000-0000-0000E0010000}"/>
    <cellStyle name="style1452828782661 2" xfId="665" xr:uid="{00000000-0005-0000-0000-0000E1010000}"/>
    <cellStyle name="style1452828782677" xfId="299" xr:uid="{00000000-0005-0000-0000-0000E2010000}"/>
    <cellStyle name="style1452828782677 2" xfId="690" xr:uid="{00000000-0005-0000-0000-0000E3010000}"/>
    <cellStyle name="style1452828782692" xfId="275" xr:uid="{00000000-0005-0000-0000-0000E4010000}"/>
    <cellStyle name="style1452828782692 2" xfId="666" xr:uid="{00000000-0005-0000-0000-0000E5010000}"/>
    <cellStyle name="style1452828782708" xfId="314" xr:uid="{00000000-0005-0000-0000-0000E6010000}"/>
    <cellStyle name="style1452828782708 2" xfId="705" xr:uid="{00000000-0005-0000-0000-0000E7010000}"/>
    <cellStyle name="style1452828782723" xfId="155" xr:uid="{00000000-0005-0000-0000-0000E8010000}"/>
    <cellStyle name="style1452828782723 2" xfId="546" xr:uid="{00000000-0005-0000-0000-0000E9010000}"/>
    <cellStyle name="style1452828782739" xfId="310" xr:uid="{00000000-0005-0000-0000-0000EA010000}"/>
    <cellStyle name="style1452828782739 2" xfId="701" xr:uid="{00000000-0005-0000-0000-0000EB010000}"/>
    <cellStyle name="style1452828782755" xfId="276" xr:uid="{00000000-0005-0000-0000-0000EC010000}"/>
    <cellStyle name="style1452828782755 2" xfId="667" xr:uid="{00000000-0005-0000-0000-0000ED010000}"/>
    <cellStyle name="style1452828782770" xfId="286" xr:uid="{00000000-0005-0000-0000-0000EE010000}"/>
    <cellStyle name="style1452828782770 2" xfId="677" xr:uid="{00000000-0005-0000-0000-0000EF010000}"/>
    <cellStyle name="style1452828782786" xfId="277" xr:uid="{00000000-0005-0000-0000-0000F0010000}"/>
    <cellStyle name="style1452828782786 2" xfId="668" xr:uid="{00000000-0005-0000-0000-0000F1010000}"/>
    <cellStyle name="style1452828782801" xfId="301" xr:uid="{00000000-0005-0000-0000-0000F2010000}"/>
    <cellStyle name="style1452828782801 2" xfId="692" xr:uid="{00000000-0005-0000-0000-0000F3010000}"/>
    <cellStyle name="style1452828782817" xfId="300" xr:uid="{00000000-0005-0000-0000-0000F4010000}"/>
    <cellStyle name="style1452828782817 2" xfId="691" xr:uid="{00000000-0005-0000-0000-0000F5010000}"/>
    <cellStyle name="style1452828782833" xfId="313" xr:uid="{00000000-0005-0000-0000-0000F6010000}"/>
    <cellStyle name="style1452828782833 2" xfId="704" xr:uid="{00000000-0005-0000-0000-0000F7010000}"/>
    <cellStyle name="style1452828782848" xfId="309" xr:uid="{00000000-0005-0000-0000-0000F8010000}"/>
    <cellStyle name="style1452828782848 2" xfId="700" xr:uid="{00000000-0005-0000-0000-0000F9010000}"/>
    <cellStyle name="style1452828782864" xfId="312" xr:uid="{00000000-0005-0000-0000-0000FA010000}"/>
    <cellStyle name="style1452828782864 2" xfId="703" xr:uid="{00000000-0005-0000-0000-0000FB010000}"/>
    <cellStyle name="style1452828782879" xfId="266" xr:uid="{00000000-0005-0000-0000-0000FC010000}"/>
    <cellStyle name="style1452828782879 2" xfId="657" xr:uid="{00000000-0005-0000-0000-0000FD010000}"/>
    <cellStyle name="style1452828782926" xfId="287" xr:uid="{00000000-0005-0000-0000-0000FE010000}"/>
    <cellStyle name="style1452828782926 2" xfId="678" xr:uid="{00000000-0005-0000-0000-0000FF010000}"/>
    <cellStyle name="style1452828783004" xfId="306" xr:uid="{00000000-0005-0000-0000-000000020000}"/>
    <cellStyle name="style1452828783004 2" xfId="697" xr:uid="{00000000-0005-0000-0000-000001020000}"/>
    <cellStyle name="style1452828783176" xfId="307" xr:uid="{00000000-0005-0000-0000-000002020000}"/>
    <cellStyle name="style1452828783176 2" xfId="698" xr:uid="{00000000-0005-0000-0000-000003020000}"/>
    <cellStyle name="style1452828783191" xfId="305" xr:uid="{00000000-0005-0000-0000-000004020000}"/>
    <cellStyle name="style1452828783191 2" xfId="696" xr:uid="{00000000-0005-0000-0000-000005020000}"/>
    <cellStyle name="style1452828783207" xfId="298" xr:uid="{00000000-0005-0000-0000-000006020000}"/>
    <cellStyle name="style1452828783207 2" xfId="689" xr:uid="{00000000-0005-0000-0000-000007020000}"/>
    <cellStyle name="style1452828783862" xfId="271" xr:uid="{00000000-0005-0000-0000-000008020000}"/>
    <cellStyle name="style1452828783862 2" xfId="662" xr:uid="{00000000-0005-0000-0000-000009020000}"/>
    <cellStyle name="style1452828783878" xfId="295" xr:uid="{00000000-0005-0000-0000-00000A020000}"/>
    <cellStyle name="style1452828783878 2" xfId="686" xr:uid="{00000000-0005-0000-0000-00000B020000}"/>
    <cellStyle name="style1452828783893" xfId="293" xr:uid="{00000000-0005-0000-0000-00000C020000}"/>
    <cellStyle name="style1452828783893 2" xfId="684" xr:uid="{00000000-0005-0000-0000-00000D020000}"/>
    <cellStyle name="style1452828783909" xfId="272" xr:uid="{00000000-0005-0000-0000-00000E020000}"/>
    <cellStyle name="style1452828783909 2" xfId="663" xr:uid="{00000000-0005-0000-0000-00000F020000}"/>
    <cellStyle name="style1452828783925" xfId="264" xr:uid="{00000000-0005-0000-0000-000010020000}"/>
    <cellStyle name="style1452828783925 2" xfId="655" xr:uid="{00000000-0005-0000-0000-000011020000}"/>
    <cellStyle name="style1452828783940" xfId="149" xr:uid="{00000000-0005-0000-0000-000012020000}"/>
    <cellStyle name="style1452828783940 2" xfId="540" xr:uid="{00000000-0005-0000-0000-000013020000}"/>
    <cellStyle name="style1452828783956" xfId="303" xr:uid="{00000000-0005-0000-0000-000014020000}"/>
    <cellStyle name="style1452828783956 2" xfId="694" xr:uid="{00000000-0005-0000-0000-000015020000}"/>
    <cellStyle name="style1452828783971" xfId="308" xr:uid="{00000000-0005-0000-0000-000016020000}"/>
    <cellStyle name="style1452828783971 2" xfId="699" xr:uid="{00000000-0005-0000-0000-000017020000}"/>
    <cellStyle name="style1452828783987" xfId="182" xr:uid="{00000000-0005-0000-0000-000018020000}"/>
    <cellStyle name="style1452828783987 2" xfId="573" xr:uid="{00000000-0005-0000-0000-000019020000}"/>
    <cellStyle name="style1452828784003" xfId="315" xr:uid="{00000000-0005-0000-0000-00001A020000}"/>
    <cellStyle name="style1452828784003 2" xfId="706" xr:uid="{00000000-0005-0000-0000-00001B020000}"/>
    <cellStyle name="style1452828784049" xfId="283" xr:uid="{00000000-0005-0000-0000-00001C020000}"/>
    <cellStyle name="style1452828784049 2" xfId="674" xr:uid="{00000000-0005-0000-0000-00001D020000}"/>
    <cellStyle name="style1452828784065" xfId="181" xr:uid="{00000000-0005-0000-0000-00001E020000}"/>
    <cellStyle name="style1452828784065 2" xfId="572" xr:uid="{00000000-0005-0000-0000-00001F020000}"/>
    <cellStyle name="style1452843543932" xfId="330" xr:uid="{00000000-0005-0000-0000-000020020000}"/>
    <cellStyle name="style1452843543932 2" xfId="721" xr:uid="{00000000-0005-0000-0000-000021020000}"/>
    <cellStyle name="style1452843543963" xfId="331" xr:uid="{00000000-0005-0000-0000-000022020000}"/>
    <cellStyle name="style1452843543963 2" xfId="722" xr:uid="{00000000-0005-0000-0000-000023020000}"/>
    <cellStyle name="style1473439052795" xfId="333" xr:uid="{00000000-0005-0000-0000-000024020000}"/>
    <cellStyle name="style1473439052795 2" xfId="724" xr:uid="{00000000-0005-0000-0000-000025020000}"/>
    <cellStyle name="style1473439052882" xfId="334" xr:uid="{00000000-0005-0000-0000-000026020000}"/>
    <cellStyle name="style1473439052882 2" xfId="725" xr:uid="{00000000-0005-0000-0000-000027020000}"/>
    <cellStyle name="style1473439052906" xfId="335" xr:uid="{00000000-0005-0000-0000-000028020000}"/>
    <cellStyle name="style1473439052906 2" xfId="726" xr:uid="{00000000-0005-0000-0000-000029020000}"/>
    <cellStyle name="style1473439052929" xfId="336" xr:uid="{00000000-0005-0000-0000-00002A020000}"/>
    <cellStyle name="style1473439052929 2" xfId="727" xr:uid="{00000000-0005-0000-0000-00002B020000}"/>
    <cellStyle name="style1473439052955" xfId="337" xr:uid="{00000000-0005-0000-0000-00002C020000}"/>
    <cellStyle name="style1473439052955 2" xfId="728" xr:uid="{00000000-0005-0000-0000-00002D020000}"/>
    <cellStyle name="style1473439052982" xfId="338" xr:uid="{00000000-0005-0000-0000-00002E020000}"/>
    <cellStyle name="style1473439052982 2" xfId="729" xr:uid="{00000000-0005-0000-0000-00002F020000}"/>
    <cellStyle name="style1473439053011" xfId="339" xr:uid="{00000000-0005-0000-0000-000030020000}"/>
    <cellStyle name="style1473439053011 2" xfId="730" xr:uid="{00000000-0005-0000-0000-000031020000}"/>
    <cellStyle name="style1473439053047" xfId="340" xr:uid="{00000000-0005-0000-0000-000032020000}"/>
    <cellStyle name="style1473439053047 2" xfId="731" xr:uid="{00000000-0005-0000-0000-000033020000}"/>
    <cellStyle name="style1473439053075" xfId="341" xr:uid="{00000000-0005-0000-0000-000034020000}"/>
    <cellStyle name="style1473439053075 2" xfId="732" xr:uid="{00000000-0005-0000-0000-000035020000}"/>
    <cellStyle name="style1473439053099" xfId="342" xr:uid="{00000000-0005-0000-0000-000036020000}"/>
    <cellStyle name="style1473439053099 2" xfId="733" xr:uid="{00000000-0005-0000-0000-000037020000}"/>
    <cellStyle name="style1473439053123" xfId="343" xr:uid="{00000000-0005-0000-0000-000038020000}"/>
    <cellStyle name="style1473439053123 2" xfId="734" xr:uid="{00000000-0005-0000-0000-000039020000}"/>
    <cellStyle name="style1473439053147" xfId="344" xr:uid="{00000000-0005-0000-0000-00003A020000}"/>
    <cellStyle name="style1473439053147 2" xfId="735" xr:uid="{00000000-0005-0000-0000-00003B020000}"/>
    <cellStyle name="style1473439053167" xfId="345" xr:uid="{00000000-0005-0000-0000-00003C020000}"/>
    <cellStyle name="style1473439053167 2" xfId="736" xr:uid="{00000000-0005-0000-0000-00003D020000}"/>
    <cellStyle name="style1473439053186" xfId="346" xr:uid="{00000000-0005-0000-0000-00003E020000}"/>
    <cellStyle name="style1473439053186 2" xfId="737" xr:uid="{00000000-0005-0000-0000-00003F020000}"/>
    <cellStyle name="style1473439053212" xfId="347" xr:uid="{00000000-0005-0000-0000-000040020000}"/>
    <cellStyle name="style1473439053212 2" xfId="738" xr:uid="{00000000-0005-0000-0000-000041020000}"/>
    <cellStyle name="style1473439053232" xfId="348" xr:uid="{00000000-0005-0000-0000-000042020000}"/>
    <cellStyle name="style1473439053232 2" xfId="739" xr:uid="{00000000-0005-0000-0000-000043020000}"/>
    <cellStyle name="style1473439053256" xfId="349" xr:uid="{00000000-0005-0000-0000-000044020000}"/>
    <cellStyle name="style1473439053256 2" xfId="740" xr:uid="{00000000-0005-0000-0000-000045020000}"/>
    <cellStyle name="style1473439053273" xfId="350" xr:uid="{00000000-0005-0000-0000-000046020000}"/>
    <cellStyle name="style1473439053273 2" xfId="741" xr:uid="{00000000-0005-0000-0000-000047020000}"/>
    <cellStyle name="style1473439053292" xfId="351" xr:uid="{00000000-0005-0000-0000-000048020000}"/>
    <cellStyle name="style1473439053292 2" xfId="742" xr:uid="{00000000-0005-0000-0000-000049020000}"/>
    <cellStyle name="style1473439053315" xfId="352" xr:uid="{00000000-0005-0000-0000-00004A020000}"/>
    <cellStyle name="style1473439053315 2" xfId="743" xr:uid="{00000000-0005-0000-0000-00004B020000}"/>
    <cellStyle name="style1473439053336" xfId="353" xr:uid="{00000000-0005-0000-0000-00004C020000}"/>
    <cellStyle name="style1473439053336 2" xfId="744" xr:uid="{00000000-0005-0000-0000-00004D020000}"/>
    <cellStyle name="style1473439053363" xfId="354" xr:uid="{00000000-0005-0000-0000-00004E020000}"/>
    <cellStyle name="style1473439053363 2" xfId="745" xr:uid="{00000000-0005-0000-0000-00004F020000}"/>
    <cellStyle name="style1473439053390" xfId="355" xr:uid="{00000000-0005-0000-0000-000050020000}"/>
    <cellStyle name="style1473439053390 2" xfId="746" xr:uid="{00000000-0005-0000-0000-000051020000}"/>
    <cellStyle name="style1473439053414" xfId="356" xr:uid="{00000000-0005-0000-0000-000052020000}"/>
    <cellStyle name="style1473439053414 2" xfId="747" xr:uid="{00000000-0005-0000-0000-000053020000}"/>
    <cellStyle name="style1473439053437" xfId="357" xr:uid="{00000000-0005-0000-0000-000054020000}"/>
    <cellStyle name="style1473439053437 2" xfId="748" xr:uid="{00000000-0005-0000-0000-000055020000}"/>
    <cellStyle name="style1473439053460" xfId="358" xr:uid="{00000000-0005-0000-0000-000056020000}"/>
    <cellStyle name="style1473439053460 2" xfId="749" xr:uid="{00000000-0005-0000-0000-000057020000}"/>
    <cellStyle name="style1473439053533" xfId="359" xr:uid="{00000000-0005-0000-0000-000058020000}"/>
    <cellStyle name="style1473439053533 2" xfId="750" xr:uid="{00000000-0005-0000-0000-000059020000}"/>
    <cellStyle name="style1473439053556" xfId="360" xr:uid="{00000000-0005-0000-0000-00005A020000}"/>
    <cellStyle name="style1473439053556 2" xfId="751" xr:uid="{00000000-0005-0000-0000-00005B020000}"/>
    <cellStyle name="style1473439053580" xfId="361" xr:uid="{00000000-0005-0000-0000-00005C020000}"/>
    <cellStyle name="style1473439053580 2" xfId="752" xr:uid="{00000000-0005-0000-0000-00005D020000}"/>
    <cellStyle name="style1473439053604" xfId="362" xr:uid="{00000000-0005-0000-0000-00005E020000}"/>
    <cellStyle name="style1473439053604 2" xfId="753" xr:uid="{00000000-0005-0000-0000-00005F020000}"/>
    <cellStyle name="style1473439053626" xfId="363" xr:uid="{00000000-0005-0000-0000-000060020000}"/>
    <cellStyle name="style1473439053626 2" xfId="754" xr:uid="{00000000-0005-0000-0000-000061020000}"/>
    <cellStyle name="style1473439053648" xfId="364" xr:uid="{00000000-0005-0000-0000-000062020000}"/>
    <cellStyle name="style1473439053648 2" xfId="755" xr:uid="{00000000-0005-0000-0000-000063020000}"/>
    <cellStyle name="style1473439053680" xfId="365" xr:uid="{00000000-0005-0000-0000-000064020000}"/>
    <cellStyle name="style1473439053680 2" xfId="756" xr:uid="{00000000-0005-0000-0000-000065020000}"/>
    <cellStyle name="style1473439053697" xfId="366" xr:uid="{00000000-0005-0000-0000-000066020000}"/>
    <cellStyle name="style1473439053697 2" xfId="757" xr:uid="{00000000-0005-0000-0000-000067020000}"/>
    <cellStyle name="style1473439053713" xfId="367" xr:uid="{00000000-0005-0000-0000-000068020000}"/>
    <cellStyle name="style1473439053713 2" xfId="758" xr:uid="{00000000-0005-0000-0000-000069020000}"/>
    <cellStyle name="style1473439053729" xfId="368" xr:uid="{00000000-0005-0000-0000-00006A020000}"/>
    <cellStyle name="style1473439053729 2" xfId="759" xr:uid="{00000000-0005-0000-0000-00006B020000}"/>
    <cellStyle name="style1473439053749" xfId="369" xr:uid="{00000000-0005-0000-0000-00006C020000}"/>
    <cellStyle name="style1473439053749 2" xfId="760" xr:uid="{00000000-0005-0000-0000-00006D020000}"/>
    <cellStyle name="style1473439053769" xfId="370" xr:uid="{00000000-0005-0000-0000-00006E020000}"/>
    <cellStyle name="style1473439053769 2" xfId="761" xr:uid="{00000000-0005-0000-0000-00006F020000}"/>
    <cellStyle name="style1473439053790" xfId="371" xr:uid="{00000000-0005-0000-0000-000070020000}"/>
    <cellStyle name="style1473439053790 2" xfId="762" xr:uid="{00000000-0005-0000-0000-000071020000}"/>
    <cellStyle name="style1473439053811" xfId="372" xr:uid="{00000000-0005-0000-0000-000072020000}"/>
    <cellStyle name="style1473439053811 2" xfId="763" xr:uid="{00000000-0005-0000-0000-000073020000}"/>
    <cellStyle name="style1473439053831" xfId="373" xr:uid="{00000000-0005-0000-0000-000074020000}"/>
    <cellStyle name="style1473439053831 2" xfId="764" xr:uid="{00000000-0005-0000-0000-000075020000}"/>
    <cellStyle name="style1473439053852" xfId="374" xr:uid="{00000000-0005-0000-0000-000076020000}"/>
    <cellStyle name="style1473439053852 2" xfId="765" xr:uid="{00000000-0005-0000-0000-000077020000}"/>
    <cellStyle name="style1473439053872" xfId="375" xr:uid="{00000000-0005-0000-0000-000078020000}"/>
    <cellStyle name="style1473439053872 2" xfId="766" xr:uid="{00000000-0005-0000-0000-000079020000}"/>
    <cellStyle name="style1473439053893" xfId="376" xr:uid="{00000000-0005-0000-0000-00007A020000}"/>
    <cellStyle name="style1473439053893 2" xfId="767" xr:uid="{00000000-0005-0000-0000-00007B020000}"/>
    <cellStyle name="style1473439053914" xfId="377" xr:uid="{00000000-0005-0000-0000-00007C020000}"/>
    <cellStyle name="style1473439053914 2" xfId="768" xr:uid="{00000000-0005-0000-0000-00007D020000}"/>
    <cellStyle name="style1473439053934" xfId="378" xr:uid="{00000000-0005-0000-0000-00007E020000}"/>
    <cellStyle name="style1473439053934 2" xfId="769" xr:uid="{00000000-0005-0000-0000-00007F020000}"/>
    <cellStyle name="style1473439053951" xfId="379" xr:uid="{00000000-0005-0000-0000-000080020000}"/>
    <cellStyle name="style1473439053951 2" xfId="770" xr:uid="{00000000-0005-0000-0000-000081020000}"/>
    <cellStyle name="style1473439053968" xfId="380" xr:uid="{00000000-0005-0000-0000-000082020000}"/>
    <cellStyle name="style1473439053968 2" xfId="771" xr:uid="{00000000-0005-0000-0000-000083020000}"/>
    <cellStyle name="style1473439053984" xfId="381" xr:uid="{00000000-0005-0000-0000-000084020000}"/>
    <cellStyle name="style1473439053984 2" xfId="772" xr:uid="{00000000-0005-0000-0000-000085020000}"/>
    <cellStyle name="style1473439054000" xfId="382" xr:uid="{00000000-0005-0000-0000-000086020000}"/>
    <cellStyle name="style1473439054000 2" xfId="773" xr:uid="{00000000-0005-0000-0000-000087020000}"/>
    <cellStyle name="style1473439054062" xfId="383" xr:uid="{00000000-0005-0000-0000-000088020000}"/>
    <cellStyle name="style1473439054062 2" xfId="774" xr:uid="{00000000-0005-0000-0000-000089020000}"/>
    <cellStyle name="style1473439054078" xfId="384" xr:uid="{00000000-0005-0000-0000-00008A020000}"/>
    <cellStyle name="style1473439054078 2" xfId="775" xr:uid="{00000000-0005-0000-0000-00008B020000}"/>
    <cellStyle name="style1473439054094" xfId="385" xr:uid="{00000000-0005-0000-0000-00008C020000}"/>
    <cellStyle name="style1473439054094 2" xfId="776" xr:uid="{00000000-0005-0000-0000-00008D020000}"/>
    <cellStyle name="style1473439054110" xfId="386" xr:uid="{00000000-0005-0000-0000-00008E020000}"/>
    <cellStyle name="style1473439054110 2" xfId="777" xr:uid="{00000000-0005-0000-0000-00008F020000}"/>
    <cellStyle name="style1473439054128" xfId="387" xr:uid="{00000000-0005-0000-0000-000090020000}"/>
    <cellStyle name="style1473439054128 2" xfId="778" xr:uid="{00000000-0005-0000-0000-000091020000}"/>
    <cellStyle name="style1473439054145" xfId="388" xr:uid="{00000000-0005-0000-0000-000092020000}"/>
    <cellStyle name="style1473439054145 2" xfId="779" xr:uid="{00000000-0005-0000-0000-000093020000}"/>
    <cellStyle name="style1473439054159" xfId="389" xr:uid="{00000000-0005-0000-0000-000094020000}"/>
    <cellStyle name="style1473439054159 2" xfId="780" xr:uid="{00000000-0005-0000-0000-000095020000}"/>
    <cellStyle name="style1473439054175" xfId="390" xr:uid="{00000000-0005-0000-0000-000096020000}"/>
    <cellStyle name="style1473439054175 2" xfId="781" xr:uid="{00000000-0005-0000-0000-000097020000}"/>
    <cellStyle name="style1473439054192" xfId="391" xr:uid="{00000000-0005-0000-0000-000098020000}"/>
    <cellStyle name="style1473439054192 2" xfId="782" xr:uid="{00000000-0005-0000-0000-000099020000}"/>
    <cellStyle name="style1473439054209" xfId="392" xr:uid="{00000000-0005-0000-0000-00009A020000}"/>
    <cellStyle name="style1473439054209 2" xfId="783" xr:uid="{00000000-0005-0000-0000-00009B020000}"/>
    <cellStyle name="style1473439054271" xfId="393" xr:uid="{00000000-0005-0000-0000-00009C020000}"/>
    <cellStyle name="style1473439054271 2" xfId="784" xr:uid="{00000000-0005-0000-0000-00009D020000}"/>
    <cellStyle name="style1473439054334" xfId="394" xr:uid="{00000000-0005-0000-0000-00009E020000}"/>
    <cellStyle name="style1473439054334 2" xfId="785" xr:uid="{00000000-0005-0000-0000-00009F020000}"/>
    <cellStyle name="style1473439054348" xfId="395" xr:uid="{00000000-0005-0000-0000-0000A0020000}"/>
    <cellStyle name="style1473439054348 2" xfId="786" xr:uid="{00000000-0005-0000-0000-0000A1020000}"/>
    <cellStyle name="style1473439054475" xfId="396" xr:uid="{00000000-0005-0000-0000-0000A2020000}"/>
    <cellStyle name="style1473439054475 2" xfId="787" xr:uid="{00000000-0005-0000-0000-0000A3020000}"/>
    <cellStyle name="style1473439054491" xfId="397" xr:uid="{00000000-0005-0000-0000-0000A4020000}"/>
    <cellStyle name="style1473439054491 2" xfId="788" xr:uid="{00000000-0005-0000-0000-0000A5020000}"/>
    <cellStyle name="style1473439054507" xfId="398" xr:uid="{00000000-0005-0000-0000-0000A6020000}"/>
    <cellStyle name="style1473439054507 2" xfId="789" xr:uid="{00000000-0005-0000-0000-0000A7020000}"/>
    <cellStyle name="style1473439054522" xfId="399" xr:uid="{00000000-0005-0000-0000-0000A8020000}"/>
    <cellStyle name="style1473439054522 2" xfId="790" xr:uid="{00000000-0005-0000-0000-0000A9020000}"/>
    <cellStyle name="style1473439054575" xfId="400" xr:uid="{00000000-0005-0000-0000-0000AA020000}"/>
    <cellStyle name="style1473439054575 2" xfId="791" xr:uid="{00000000-0005-0000-0000-0000AB020000}"/>
    <cellStyle name="style1473439054591" xfId="401" xr:uid="{00000000-0005-0000-0000-0000AC020000}"/>
    <cellStyle name="style1473439054591 2" xfId="792" xr:uid="{00000000-0005-0000-0000-0000AD020000}"/>
    <cellStyle name="style1473439054605" xfId="402" xr:uid="{00000000-0005-0000-0000-0000AE020000}"/>
    <cellStyle name="style1473439054605 2" xfId="793" xr:uid="{00000000-0005-0000-0000-0000AF020000}"/>
    <cellStyle name="style1473439054620" xfId="403" xr:uid="{00000000-0005-0000-0000-0000B0020000}"/>
    <cellStyle name="style1473439054620 2" xfId="794" xr:uid="{00000000-0005-0000-0000-0000B1020000}"/>
    <cellStyle name="style1473439054635" xfId="404" xr:uid="{00000000-0005-0000-0000-0000B2020000}"/>
    <cellStyle name="style1473439054635 2" xfId="795" xr:uid="{00000000-0005-0000-0000-0000B3020000}"/>
    <cellStyle name="style1473439054649" xfId="405" xr:uid="{00000000-0005-0000-0000-0000B4020000}"/>
    <cellStyle name="style1473439054649 2" xfId="796" xr:uid="{00000000-0005-0000-0000-0000B5020000}"/>
    <cellStyle name="style1473439054664" xfId="406" xr:uid="{00000000-0005-0000-0000-0000B6020000}"/>
    <cellStyle name="style1473439054664 2" xfId="797" xr:uid="{00000000-0005-0000-0000-0000B7020000}"/>
    <cellStyle name="style1473439054678" xfId="407" xr:uid="{00000000-0005-0000-0000-0000B8020000}"/>
    <cellStyle name="style1473439054678 2" xfId="798" xr:uid="{00000000-0005-0000-0000-0000B9020000}"/>
    <cellStyle name="style1473439054792" xfId="408" xr:uid="{00000000-0005-0000-0000-0000BA020000}"/>
    <cellStyle name="style1473439054792 2" xfId="799" xr:uid="{00000000-0005-0000-0000-0000BB020000}"/>
    <cellStyle name="style1473439054827" xfId="409" xr:uid="{00000000-0005-0000-0000-0000BC020000}"/>
    <cellStyle name="style1473439054827 2" xfId="800" xr:uid="{00000000-0005-0000-0000-0000BD020000}"/>
    <cellStyle name="style1473439054840" xfId="410" xr:uid="{00000000-0005-0000-0000-0000BE020000}"/>
    <cellStyle name="style1473439054840 2" xfId="801" xr:uid="{00000000-0005-0000-0000-0000BF020000}"/>
    <cellStyle name="style1473439054854" xfId="411" xr:uid="{00000000-0005-0000-0000-0000C0020000}"/>
    <cellStyle name="style1473439054854 2" xfId="802" xr:uid="{00000000-0005-0000-0000-0000C1020000}"/>
    <cellStyle name="style1473439054868" xfId="412" xr:uid="{00000000-0005-0000-0000-0000C2020000}"/>
    <cellStyle name="style1473439054868 2" xfId="803" xr:uid="{00000000-0005-0000-0000-0000C3020000}"/>
    <cellStyle name="style1473439054882" xfId="413" xr:uid="{00000000-0005-0000-0000-0000C4020000}"/>
    <cellStyle name="style1473439054882 2" xfId="804" xr:uid="{00000000-0005-0000-0000-0000C5020000}"/>
    <cellStyle name="style1473439054940" xfId="414" xr:uid="{00000000-0005-0000-0000-0000C6020000}"/>
    <cellStyle name="style1473439054940 2" xfId="805" xr:uid="{00000000-0005-0000-0000-0000C7020000}"/>
    <cellStyle name="style1473439054955" xfId="415" xr:uid="{00000000-0005-0000-0000-0000C8020000}"/>
    <cellStyle name="style1473439054955 2" xfId="806" xr:uid="{00000000-0005-0000-0000-0000C9020000}"/>
    <cellStyle name="style1473439054969" xfId="416" xr:uid="{00000000-0005-0000-0000-0000CA020000}"/>
    <cellStyle name="style1473439054969 2" xfId="807" xr:uid="{00000000-0005-0000-0000-0000CB020000}"/>
    <cellStyle name="style1473439054983" xfId="417" xr:uid="{00000000-0005-0000-0000-0000CC020000}"/>
    <cellStyle name="style1473439054983 2" xfId="808" xr:uid="{00000000-0005-0000-0000-0000CD020000}"/>
    <cellStyle name="style1473439054998" xfId="418" xr:uid="{00000000-0005-0000-0000-0000CE020000}"/>
    <cellStyle name="style1473439054998 2" xfId="809" xr:uid="{00000000-0005-0000-0000-0000CF020000}"/>
    <cellStyle name="style1473439055013" xfId="419" xr:uid="{00000000-0005-0000-0000-0000D0020000}"/>
    <cellStyle name="style1473439055013 2" xfId="810" xr:uid="{00000000-0005-0000-0000-0000D1020000}"/>
    <cellStyle name="style1473439055028" xfId="420" xr:uid="{00000000-0005-0000-0000-0000D2020000}"/>
    <cellStyle name="style1473439055028 2" xfId="811" xr:uid="{00000000-0005-0000-0000-0000D3020000}"/>
    <cellStyle name="style1473439055256" xfId="421" xr:uid="{00000000-0005-0000-0000-0000D4020000}"/>
    <cellStyle name="style1473439055256 2" xfId="812" xr:uid="{00000000-0005-0000-0000-0000D5020000}"/>
    <cellStyle name="style1473439055271" xfId="422" xr:uid="{00000000-0005-0000-0000-0000D6020000}"/>
    <cellStyle name="style1473439055271 2" xfId="813" xr:uid="{00000000-0005-0000-0000-0000D7020000}"/>
    <cellStyle name="style1473439055285" xfId="423" xr:uid="{00000000-0005-0000-0000-0000D8020000}"/>
    <cellStyle name="style1473439055285 2" xfId="814" xr:uid="{00000000-0005-0000-0000-0000D9020000}"/>
    <cellStyle name="style1473439055315" xfId="424" xr:uid="{00000000-0005-0000-0000-0000DA020000}"/>
    <cellStyle name="style1473439055315 2" xfId="815" xr:uid="{00000000-0005-0000-0000-0000DB020000}"/>
    <cellStyle name="style1496687247016" xfId="426" xr:uid="{00000000-0005-0000-0000-0000DC020000}"/>
    <cellStyle name="style1496687247016 2" xfId="817" xr:uid="{00000000-0005-0000-0000-0000DD020000}"/>
    <cellStyle name="style1496687247053" xfId="427" xr:uid="{00000000-0005-0000-0000-0000DE020000}"/>
    <cellStyle name="style1496687247053 2" xfId="818" xr:uid="{00000000-0005-0000-0000-0000DF020000}"/>
    <cellStyle name="style1496687247076" xfId="428" xr:uid="{00000000-0005-0000-0000-0000E0020000}"/>
    <cellStyle name="style1496687247076 2" xfId="819" xr:uid="{00000000-0005-0000-0000-0000E1020000}"/>
    <cellStyle name="style1496687247098" xfId="429" xr:uid="{00000000-0005-0000-0000-0000E2020000}"/>
    <cellStyle name="style1496687247098 2" xfId="820" xr:uid="{00000000-0005-0000-0000-0000E3020000}"/>
    <cellStyle name="style1496687247124" xfId="430" xr:uid="{00000000-0005-0000-0000-0000E4020000}"/>
    <cellStyle name="style1496687247124 2" xfId="821" xr:uid="{00000000-0005-0000-0000-0000E5020000}"/>
    <cellStyle name="style1496687247148" xfId="431" xr:uid="{00000000-0005-0000-0000-0000E6020000}"/>
    <cellStyle name="style1496687247148 2" xfId="822" xr:uid="{00000000-0005-0000-0000-0000E7020000}"/>
    <cellStyle name="style1496687247173" xfId="432" xr:uid="{00000000-0005-0000-0000-0000E8020000}"/>
    <cellStyle name="style1496687247173 2" xfId="823" xr:uid="{00000000-0005-0000-0000-0000E9020000}"/>
    <cellStyle name="style1496687247200" xfId="433" xr:uid="{00000000-0005-0000-0000-0000EA020000}"/>
    <cellStyle name="style1496687247200 2" xfId="824" xr:uid="{00000000-0005-0000-0000-0000EB020000}"/>
    <cellStyle name="style1496687247229" xfId="434" xr:uid="{00000000-0005-0000-0000-0000EC020000}"/>
    <cellStyle name="style1496687247229 2" xfId="825" xr:uid="{00000000-0005-0000-0000-0000ED020000}"/>
    <cellStyle name="style1496687247257" xfId="435" xr:uid="{00000000-0005-0000-0000-0000EE020000}"/>
    <cellStyle name="style1496687247257 2" xfId="826" xr:uid="{00000000-0005-0000-0000-0000EF020000}"/>
    <cellStyle name="style1496687247281" xfId="436" xr:uid="{00000000-0005-0000-0000-0000F0020000}"/>
    <cellStyle name="style1496687247281 2" xfId="827" xr:uid="{00000000-0005-0000-0000-0000F1020000}"/>
    <cellStyle name="style1496687247306" xfId="437" xr:uid="{00000000-0005-0000-0000-0000F2020000}"/>
    <cellStyle name="style1496687247306 2" xfId="828" xr:uid="{00000000-0005-0000-0000-0000F3020000}"/>
    <cellStyle name="style1496687247326" xfId="438" xr:uid="{00000000-0005-0000-0000-0000F4020000}"/>
    <cellStyle name="style1496687247326 2" xfId="829" xr:uid="{00000000-0005-0000-0000-0000F5020000}"/>
    <cellStyle name="style1496687247346" xfId="439" xr:uid="{00000000-0005-0000-0000-0000F6020000}"/>
    <cellStyle name="style1496687247346 2" xfId="830" xr:uid="{00000000-0005-0000-0000-0000F7020000}"/>
    <cellStyle name="style1496687247371" xfId="440" xr:uid="{00000000-0005-0000-0000-0000F8020000}"/>
    <cellStyle name="style1496687247371 2" xfId="831" xr:uid="{00000000-0005-0000-0000-0000F9020000}"/>
    <cellStyle name="style1496687247391" xfId="441" xr:uid="{00000000-0005-0000-0000-0000FA020000}"/>
    <cellStyle name="style1496687247391 2" xfId="832" xr:uid="{00000000-0005-0000-0000-0000FB020000}"/>
    <cellStyle name="style1496687247415" xfId="442" xr:uid="{00000000-0005-0000-0000-0000FC020000}"/>
    <cellStyle name="style1496687247415 2" xfId="833" xr:uid="{00000000-0005-0000-0000-0000FD020000}"/>
    <cellStyle name="style1496687247433" xfId="443" xr:uid="{00000000-0005-0000-0000-0000FE020000}"/>
    <cellStyle name="style1496687247433 2" xfId="834" xr:uid="{00000000-0005-0000-0000-0000FF020000}"/>
    <cellStyle name="style1496687247453" xfId="444" xr:uid="{00000000-0005-0000-0000-000000030000}"/>
    <cellStyle name="style1496687247453 2" xfId="835" xr:uid="{00000000-0005-0000-0000-000001030000}"/>
    <cellStyle name="style1496687247476" xfId="445" xr:uid="{00000000-0005-0000-0000-000002030000}"/>
    <cellStyle name="style1496687247476 2" xfId="836" xr:uid="{00000000-0005-0000-0000-000003030000}"/>
    <cellStyle name="style1496687247501" xfId="446" xr:uid="{00000000-0005-0000-0000-000004030000}"/>
    <cellStyle name="style1496687247501 2" xfId="837" xr:uid="{00000000-0005-0000-0000-000005030000}"/>
    <cellStyle name="style1496687247524" xfId="447" xr:uid="{00000000-0005-0000-0000-000006030000}"/>
    <cellStyle name="style1496687247524 2" xfId="838" xr:uid="{00000000-0005-0000-0000-000007030000}"/>
    <cellStyle name="style1496687247549" xfId="448" xr:uid="{00000000-0005-0000-0000-000008030000}"/>
    <cellStyle name="style1496687247549 2" xfId="839" xr:uid="{00000000-0005-0000-0000-000009030000}"/>
    <cellStyle name="style1496687247576" xfId="449" xr:uid="{00000000-0005-0000-0000-00000A030000}"/>
    <cellStyle name="style1496687247576 2" xfId="840" xr:uid="{00000000-0005-0000-0000-00000B030000}"/>
    <cellStyle name="style1496687247599" xfId="450" xr:uid="{00000000-0005-0000-0000-00000C030000}"/>
    <cellStyle name="style1496687247599 2" xfId="841" xr:uid="{00000000-0005-0000-0000-00000D030000}"/>
    <cellStyle name="style1496687247622" xfId="451" xr:uid="{00000000-0005-0000-0000-00000E030000}"/>
    <cellStyle name="style1496687247622 2" xfId="842" xr:uid="{00000000-0005-0000-0000-00000F030000}"/>
    <cellStyle name="style1496687247687" xfId="452" xr:uid="{00000000-0005-0000-0000-000010030000}"/>
    <cellStyle name="style1496687247687 2" xfId="843" xr:uid="{00000000-0005-0000-0000-000011030000}"/>
    <cellStyle name="style1496687247711" xfId="453" xr:uid="{00000000-0005-0000-0000-000012030000}"/>
    <cellStyle name="style1496687247711 2" xfId="844" xr:uid="{00000000-0005-0000-0000-000013030000}"/>
    <cellStyle name="style1496687247739" xfId="454" xr:uid="{00000000-0005-0000-0000-000014030000}"/>
    <cellStyle name="style1496687247739 2" xfId="845" xr:uid="{00000000-0005-0000-0000-000015030000}"/>
    <cellStyle name="style1496687247770" xfId="455" xr:uid="{00000000-0005-0000-0000-000016030000}"/>
    <cellStyle name="style1496687247770 2" xfId="846" xr:uid="{00000000-0005-0000-0000-000017030000}"/>
    <cellStyle name="style1496687247795" xfId="456" xr:uid="{00000000-0005-0000-0000-000018030000}"/>
    <cellStyle name="style1496687247795 2" xfId="847" xr:uid="{00000000-0005-0000-0000-000019030000}"/>
    <cellStyle name="style1496687247817" xfId="457" xr:uid="{00000000-0005-0000-0000-00001A030000}"/>
    <cellStyle name="style1496687247817 2" xfId="848" xr:uid="{00000000-0005-0000-0000-00001B030000}"/>
    <cellStyle name="style1496687247852" xfId="458" xr:uid="{00000000-0005-0000-0000-00001C030000}"/>
    <cellStyle name="style1496687247852 2" xfId="849" xr:uid="{00000000-0005-0000-0000-00001D030000}"/>
    <cellStyle name="style1496687247870" xfId="459" xr:uid="{00000000-0005-0000-0000-00001E030000}"/>
    <cellStyle name="style1496687247870 2" xfId="850" xr:uid="{00000000-0005-0000-0000-00001F030000}"/>
    <cellStyle name="style1496687247888" xfId="460" xr:uid="{00000000-0005-0000-0000-000020030000}"/>
    <cellStyle name="style1496687247888 2" xfId="851" xr:uid="{00000000-0005-0000-0000-000021030000}"/>
    <cellStyle name="style1496687247906" xfId="461" xr:uid="{00000000-0005-0000-0000-000022030000}"/>
    <cellStyle name="style1496687247906 2" xfId="852" xr:uid="{00000000-0005-0000-0000-000023030000}"/>
    <cellStyle name="style1496687247929" xfId="462" xr:uid="{00000000-0005-0000-0000-000024030000}"/>
    <cellStyle name="style1496687247929 2" xfId="853" xr:uid="{00000000-0005-0000-0000-000025030000}"/>
    <cellStyle name="style1496687247949" xfId="463" xr:uid="{00000000-0005-0000-0000-000026030000}"/>
    <cellStyle name="style1496687247949 2" xfId="854" xr:uid="{00000000-0005-0000-0000-000027030000}"/>
    <cellStyle name="style1496687247970" xfId="464" xr:uid="{00000000-0005-0000-0000-000028030000}"/>
    <cellStyle name="style1496687247970 2" xfId="855" xr:uid="{00000000-0005-0000-0000-000029030000}"/>
    <cellStyle name="style1496687247992" xfId="465" xr:uid="{00000000-0005-0000-0000-00002A030000}"/>
    <cellStyle name="style1496687247992 2" xfId="856" xr:uid="{00000000-0005-0000-0000-00002B030000}"/>
    <cellStyle name="style1496687248013" xfId="466" xr:uid="{00000000-0005-0000-0000-00002C030000}"/>
    <cellStyle name="style1496687248013 2" xfId="857" xr:uid="{00000000-0005-0000-0000-00002D030000}"/>
    <cellStyle name="style1496687248033" xfId="467" xr:uid="{00000000-0005-0000-0000-00002E030000}"/>
    <cellStyle name="style1496687248033 2" xfId="858" xr:uid="{00000000-0005-0000-0000-00002F030000}"/>
    <cellStyle name="style1496687248054" xfId="468" xr:uid="{00000000-0005-0000-0000-000030030000}"/>
    <cellStyle name="style1496687248054 2" xfId="859" xr:uid="{00000000-0005-0000-0000-000031030000}"/>
    <cellStyle name="style1496687248075" xfId="469" xr:uid="{00000000-0005-0000-0000-000032030000}"/>
    <cellStyle name="style1496687248075 2" xfId="860" xr:uid="{00000000-0005-0000-0000-000033030000}"/>
    <cellStyle name="style1496687248096" xfId="470" xr:uid="{00000000-0005-0000-0000-000034030000}"/>
    <cellStyle name="style1496687248096 2" xfId="861" xr:uid="{00000000-0005-0000-0000-000035030000}"/>
    <cellStyle name="style1496687248117" xfId="471" xr:uid="{00000000-0005-0000-0000-000036030000}"/>
    <cellStyle name="style1496687248117 2" xfId="862" xr:uid="{00000000-0005-0000-0000-000037030000}"/>
    <cellStyle name="style1496687248133" xfId="472" xr:uid="{00000000-0005-0000-0000-000038030000}"/>
    <cellStyle name="style1496687248133 2" xfId="863" xr:uid="{00000000-0005-0000-0000-000039030000}"/>
    <cellStyle name="style1496687248149" xfId="473" xr:uid="{00000000-0005-0000-0000-00003A030000}"/>
    <cellStyle name="style1496687248149 2" xfId="864" xr:uid="{00000000-0005-0000-0000-00003B030000}"/>
    <cellStyle name="style1496687248165" xfId="474" xr:uid="{00000000-0005-0000-0000-00003C030000}"/>
    <cellStyle name="style1496687248165 2" xfId="865" xr:uid="{00000000-0005-0000-0000-00003D030000}"/>
    <cellStyle name="style1496687248183" xfId="475" xr:uid="{00000000-0005-0000-0000-00003E030000}"/>
    <cellStyle name="style1496687248183 2" xfId="866" xr:uid="{00000000-0005-0000-0000-00003F030000}"/>
    <cellStyle name="style1496687248202" xfId="476" xr:uid="{00000000-0005-0000-0000-000040030000}"/>
    <cellStyle name="style1496687248202 2" xfId="867" xr:uid="{00000000-0005-0000-0000-000041030000}"/>
    <cellStyle name="style1496687248238" xfId="477" xr:uid="{00000000-0005-0000-0000-000042030000}"/>
    <cellStyle name="style1496687248238 2" xfId="868" xr:uid="{00000000-0005-0000-0000-000043030000}"/>
    <cellStyle name="style1496687248264" xfId="478" xr:uid="{00000000-0005-0000-0000-000044030000}"/>
    <cellStyle name="style1496687248264 2" xfId="869" xr:uid="{00000000-0005-0000-0000-000045030000}"/>
    <cellStyle name="style1496687248352" xfId="479" xr:uid="{00000000-0005-0000-0000-000046030000}"/>
    <cellStyle name="style1496687248352 2" xfId="870" xr:uid="{00000000-0005-0000-0000-000047030000}"/>
    <cellStyle name="style1496687248392" xfId="480" xr:uid="{00000000-0005-0000-0000-000048030000}"/>
    <cellStyle name="style1496687248392 2" xfId="871" xr:uid="{00000000-0005-0000-0000-000049030000}"/>
    <cellStyle name="style1496687248421" xfId="481" xr:uid="{00000000-0005-0000-0000-00004A030000}"/>
    <cellStyle name="style1496687248421 2" xfId="872" xr:uid="{00000000-0005-0000-0000-00004B030000}"/>
    <cellStyle name="style1496687248438" xfId="482" xr:uid="{00000000-0005-0000-0000-00004C030000}"/>
    <cellStyle name="style1496687248438 2" xfId="873" xr:uid="{00000000-0005-0000-0000-00004D030000}"/>
    <cellStyle name="style1496687248456" xfId="483" xr:uid="{00000000-0005-0000-0000-00004E030000}"/>
    <cellStyle name="style1496687248456 2" xfId="874" xr:uid="{00000000-0005-0000-0000-00004F030000}"/>
    <cellStyle name="style1496687248480" xfId="484" xr:uid="{00000000-0005-0000-0000-000050030000}"/>
    <cellStyle name="style1496687248480 2" xfId="875" xr:uid="{00000000-0005-0000-0000-000051030000}"/>
    <cellStyle name="style1496687248501" xfId="485" xr:uid="{00000000-0005-0000-0000-000052030000}"/>
    <cellStyle name="style1496687248501 2" xfId="876" xr:uid="{00000000-0005-0000-0000-000053030000}"/>
    <cellStyle name="style1496687248530" xfId="486" xr:uid="{00000000-0005-0000-0000-000054030000}"/>
    <cellStyle name="style1496687248530 2" xfId="877" xr:uid="{00000000-0005-0000-0000-000055030000}"/>
    <cellStyle name="style1496687248559" xfId="487" xr:uid="{00000000-0005-0000-0000-000056030000}"/>
    <cellStyle name="style1496687248559 2" xfId="878" xr:uid="{00000000-0005-0000-0000-000057030000}"/>
    <cellStyle name="style1496687248577" xfId="488" xr:uid="{00000000-0005-0000-0000-000058030000}"/>
    <cellStyle name="style1496687248577 2" xfId="879" xr:uid="{00000000-0005-0000-0000-000059030000}"/>
    <cellStyle name="style1496687248630" xfId="489" xr:uid="{00000000-0005-0000-0000-00005A030000}"/>
    <cellStyle name="style1496687248630 2" xfId="880" xr:uid="{00000000-0005-0000-0000-00005B030000}"/>
    <cellStyle name="style1496687248827" xfId="490" xr:uid="{00000000-0005-0000-0000-00005C030000}"/>
    <cellStyle name="style1496687248827 2" xfId="881" xr:uid="{00000000-0005-0000-0000-00005D030000}"/>
    <cellStyle name="style1496687248844" xfId="491" xr:uid="{00000000-0005-0000-0000-00005E030000}"/>
    <cellStyle name="style1496687248844 2" xfId="882" xr:uid="{00000000-0005-0000-0000-00005F030000}"/>
    <cellStyle name="style1496687248908" xfId="492" xr:uid="{00000000-0005-0000-0000-000060030000}"/>
    <cellStyle name="style1496687248908 2" xfId="883" xr:uid="{00000000-0005-0000-0000-000061030000}"/>
    <cellStyle name="style1496687248924" xfId="493" xr:uid="{00000000-0005-0000-0000-000062030000}"/>
    <cellStyle name="style1496687248924 2" xfId="884" xr:uid="{00000000-0005-0000-0000-000063030000}"/>
    <cellStyle name="style1496687248940" xfId="494" xr:uid="{00000000-0005-0000-0000-000064030000}"/>
    <cellStyle name="style1496687248940 2" xfId="885" xr:uid="{00000000-0005-0000-0000-000065030000}"/>
    <cellStyle name="style1496687248955" xfId="495" xr:uid="{00000000-0005-0000-0000-000066030000}"/>
    <cellStyle name="style1496687248955 2" xfId="886" xr:uid="{00000000-0005-0000-0000-000067030000}"/>
    <cellStyle name="style1496687248970" xfId="496" xr:uid="{00000000-0005-0000-0000-000068030000}"/>
    <cellStyle name="style1496687248970 2" xfId="887" xr:uid="{00000000-0005-0000-0000-000069030000}"/>
    <cellStyle name="style1496687248985" xfId="497" xr:uid="{00000000-0005-0000-0000-00006A030000}"/>
    <cellStyle name="style1496687248985 2" xfId="888" xr:uid="{00000000-0005-0000-0000-00006B030000}"/>
    <cellStyle name="style1496687248999" xfId="498" xr:uid="{00000000-0005-0000-0000-00006C030000}"/>
    <cellStyle name="style1496687248999 2" xfId="889" xr:uid="{00000000-0005-0000-0000-00006D030000}"/>
    <cellStyle name="style1496687249014" xfId="499" xr:uid="{00000000-0005-0000-0000-00006E030000}"/>
    <cellStyle name="style1496687249014 2" xfId="890" xr:uid="{00000000-0005-0000-0000-00006F030000}"/>
    <cellStyle name="style1496687249029" xfId="500" xr:uid="{00000000-0005-0000-0000-000070030000}"/>
    <cellStyle name="style1496687249029 2" xfId="891" xr:uid="{00000000-0005-0000-0000-000071030000}"/>
    <cellStyle name="style1496687249043" xfId="501" xr:uid="{00000000-0005-0000-0000-000072030000}"/>
    <cellStyle name="style1496687249043 2" xfId="892" xr:uid="{00000000-0005-0000-0000-000073030000}"/>
    <cellStyle name="style1496687249056" xfId="502" xr:uid="{00000000-0005-0000-0000-000074030000}"/>
    <cellStyle name="style1496687249056 2" xfId="893" xr:uid="{00000000-0005-0000-0000-000075030000}"/>
    <cellStyle name="style1496687249070" xfId="503" xr:uid="{00000000-0005-0000-0000-000076030000}"/>
    <cellStyle name="style1496687249070 2" xfId="894" xr:uid="{00000000-0005-0000-0000-000077030000}"/>
    <cellStyle name="style1496687249084" xfId="504" xr:uid="{00000000-0005-0000-0000-000078030000}"/>
    <cellStyle name="style1496687249084 2" xfId="895" xr:uid="{00000000-0005-0000-0000-000079030000}"/>
    <cellStyle name="style1496687249100" xfId="505" xr:uid="{00000000-0005-0000-0000-00007A030000}"/>
    <cellStyle name="style1496687249100 2" xfId="896" xr:uid="{00000000-0005-0000-0000-00007B030000}"/>
    <cellStyle name="style1496687249116" xfId="506" xr:uid="{00000000-0005-0000-0000-00007C030000}"/>
    <cellStyle name="style1496687249116 2" xfId="897" xr:uid="{00000000-0005-0000-0000-00007D030000}"/>
    <cellStyle name="style1496687249130" xfId="507" xr:uid="{00000000-0005-0000-0000-00007E030000}"/>
    <cellStyle name="style1496687249130 2" xfId="898" xr:uid="{00000000-0005-0000-0000-00007F030000}"/>
    <cellStyle name="style1496687249143" xfId="508" xr:uid="{00000000-0005-0000-0000-000080030000}"/>
    <cellStyle name="style1496687249143 2" xfId="899" xr:uid="{00000000-0005-0000-0000-000081030000}"/>
    <cellStyle name="style1496687249159" xfId="509" xr:uid="{00000000-0005-0000-0000-000082030000}"/>
    <cellStyle name="style1496687249159 2" xfId="900" xr:uid="{00000000-0005-0000-0000-000083030000}"/>
    <cellStyle name="style1496687249174" xfId="510" xr:uid="{00000000-0005-0000-0000-000084030000}"/>
    <cellStyle name="style1496687249174 2" xfId="901" xr:uid="{00000000-0005-0000-0000-000085030000}"/>
    <cellStyle name="style1496687249230" xfId="511" xr:uid="{00000000-0005-0000-0000-000086030000}"/>
    <cellStyle name="style1496687249230 2" xfId="902" xr:uid="{00000000-0005-0000-0000-000087030000}"/>
    <cellStyle name="style1496687249481" xfId="512" xr:uid="{00000000-0005-0000-0000-000088030000}"/>
    <cellStyle name="style1496687249481 2" xfId="903" xr:uid="{00000000-0005-0000-0000-000089030000}"/>
    <cellStyle name="style1496687249586" xfId="513" xr:uid="{00000000-0005-0000-0000-00008A030000}"/>
    <cellStyle name="style1496687249586 2" xfId="904" xr:uid="{00000000-0005-0000-0000-00008B030000}"/>
    <cellStyle name="style1496687249789" xfId="514" xr:uid="{00000000-0005-0000-0000-00008C030000}"/>
    <cellStyle name="style1496687249789 2" xfId="905" xr:uid="{00000000-0005-0000-0000-00008D030000}"/>
    <cellStyle name="style1496687249805" xfId="515" xr:uid="{00000000-0005-0000-0000-00008E030000}"/>
    <cellStyle name="style1496687249805 2" xfId="906" xr:uid="{00000000-0005-0000-0000-00008F030000}"/>
    <cellStyle name="style1496687249822" xfId="516" xr:uid="{00000000-0005-0000-0000-000090030000}"/>
    <cellStyle name="style1496687249822 2" xfId="907" xr:uid="{00000000-0005-0000-0000-000091030000}"/>
  </cellStyles>
  <dxfs count="0"/>
  <tableStyles count="0" defaultTableStyle="TableStyleMedium9" defaultPivotStyle="PivotStyleLight16"/>
  <colors>
    <mruColors>
      <color rgb="FFF3DF7D"/>
      <color rgb="FFBFBFBF"/>
      <color rgb="FF5A2363"/>
      <color rgb="FFDA9896"/>
      <color rgb="FF8E4716"/>
      <color rgb="FFBC4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3"/>
  <sheetViews>
    <sheetView showGridLines="0" tabSelected="1" zoomScaleNormal="100" workbookViewId="0">
      <pane xSplit="1" ySplit="11" topLeftCell="B12" activePane="bottomRight" state="frozen"/>
      <selection activeCell="Q21" sqref="Q21"/>
      <selection pane="topRight" activeCell="Q21" sqref="Q21"/>
      <selection pane="bottomLeft" activeCell="Q21" sqref="Q21"/>
      <selection pane="bottomRight" sqref="A1:AQ1"/>
    </sheetView>
  </sheetViews>
  <sheetFormatPr baseColWidth="10" defaultColWidth="11.42578125" defaultRowHeight="12.75"/>
  <cols>
    <col min="1" max="1" width="30.7109375" style="54" customWidth="1"/>
    <col min="2" max="2" width="8.7109375" style="54" customWidth="1"/>
    <col min="3" max="3" width="2.7109375" style="83" customWidth="1"/>
    <col min="4" max="4" width="8.7109375" style="4" customWidth="1"/>
    <col min="5" max="5" width="2.7109375" style="83" customWidth="1"/>
    <col min="6" max="6" width="8.7109375" style="4" customWidth="1"/>
    <col min="7" max="7" width="2.7109375" style="83" customWidth="1"/>
    <col min="8" max="8" width="8.7109375" style="4" customWidth="1"/>
    <col min="9" max="9" width="2.7109375" style="83" customWidth="1"/>
    <col min="10" max="10" width="8.7109375" style="83" customWidth="1"/>
    <col min="11" max="11" width="2.7109375" style="83" customWidth="1"/>
    <col min="12" max="12" width="8.7109375" style="83" customWidth="1"/>
    <col min="13" max="13" width="2.7109375" style="83" customWidth="1"/>
    <col min="14" max="14" width="8.7109375" style="83" customWidth="1"/>
    <col min="15" max="15" width="2.7109375" style="83" customWidth="1"/>
    <col min="16" max="16" width="8.7109375" style="83" customWidth="1"/>
    <col min="17" max="17" width="2.7109375" style="83" customWidth="1"/>
    <col min="18" max="18" width="8.7109375" style="83" customWidth="1"/>
    <col min="19" max="19" width="2.7109375" style="83" customWidth="1"/>
    <col min="20" max="20" width="9" style="308" bestFit="1" customWidth="1"/>
    <col min="21" max="21" width="2.7109375" style="83" customWidth="1"/>
    <col min="22" max="22" width="9" style="308" bestFit="1" customWidth="1"/>
    <col min="23" max="24" width="2.7109375" style="83" customWidth="1"/>
    <col min="25" max="25" width="8.7109375" style="54" customWidth="1"/>
    <col min="26" max="26" width="2.7109375" style="54" customWidth="1"/>
    <col min="27" max="27" width="8.7109375" style="54" customWidth="1"/>
    <col min="28" max="28" width="2.7109375" style="54" customWidth="1"/>
    <col min="29" max="29" width="8.7109375" style="54" customWidth="1"/>
    <col min="30" max="30" width="2.7109375" style="54" customWidth="1"/>
    <col min="31" max="31" width="8.7109375" style="54" customWidth="1"/>
    <col min="32" max="32" width="2.7109375" style="54" customWidth="1"/>
    <col min="33" max="33" width="8.7109375" style="83" customWidth="1"/>
    <col min="34" max="34" width="2.7109375" style="83" customWidth="1"/>
    <col min="35" max="35" width="8.7109375" style="83" customWidth="1"/>
    <col min="36" max="36" width="2.7109375" style="83" customWidth="1"/>
    <col min="37" max="37" width="8.7109375" style="54" customWidth="1"/>
    <col min="38" max="38" width="2.7109375" style="54" customWidth="1"/>
    <col min="39" max="39" width="8.7109375" style="54" customWidth="1"/>
    <col min="40" max="40" width="2.7109375" style="54" customWidth="1"/>
    <col min="41" max="41" width="6.5703125" style="54" bestFit="1" customWidth="1"/>
    <col min="42" max="42" width="2.7109375" style="54" customWidth="1"/>
    <col min="43" max="43" width="7.42578125" style="54" bestFit="1" customWidth="1"/>
    <col min="44" max="44" width="3" style="54" customWidth="1"/>
    <col min="45" max="45" width="7.42578125" style="54" bestFit="1" customWidth="1"/>
    <col min="46" max="46" width="3" style="54" customWidth="1"/>
    <col min="47" max="16384" width="11.42578125" style="54"/>
  </cols>
  <sheetData>
    <row r="1" spans="1:46" ht="30" customHeight="1">
      <c r="A1" s="408" t="s">
        <v>221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</row>
    <row r="2" spans="1:46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377"/>
      <c r="U2" s="114"/>
      <c r="V2" s="377"/>
      <c r="W2" s="114"/>
      <c r="X2" s="114"/>
      <c r="Y2" s="27"/>
      <c r="Z2" s="27"/>
      <c r="AA2" s="2"/>
      <c r="AB2" s="2"/>
      <c r="AC2" s="2"/>
      <c r="AD2" s="2"/>
      <c r="AE2" s="2"/>
      <c r="AF2" s="2"/>
      <c r="AG2" s="114"/>
      <c r="AH2" s="114"/>
      <c r="AI2" s="114"/>
      <c r="AJ2" s="114"/>
      <c r="AN2" s="294"/>
      <c r="AO2" s="294"/>
      <c r="AP2" s="294"/>
      <c r="AQ2" s="294"/>
      <c r="AR2" s="294"/>
      <c r="AS2" s="294"/>
      <c r="AT2" s="294"/>
    </row>
    <row r="3" spans="1:46" s="4" customFormat="1" ht="6.6" customHeight="1">
      <c r="A3" s="192"/>
      <c r="B3" s="193"/>
      <c r="C3" s="194"/>
      <c r="D3" s="195"/>
      <c r="E3" s="194"/>
      <c r="F3" s="195"/>
      <c r="G3" s="194"/>
      <c r="H3" s="195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378"/>
      <c r="U3" s="194"/>
      <c r="V3" s="378"/>
      <c r="W3" s="194"/>
      <c r="X3" s="194"/>
      <c r="Y3" s="193"/>
      <c r="Z3" s="193"/>
      <c r="AA3" s="192"/>
      <c r="AB3" s="192"/>
      <c r="AC3" s="192"/>
      <c r="AD3" s="192"/>
      <c r="AE3" s="192"/>
      <c r="AF3" s="192"/>
      <c r="AG3" s="194"/>
      <c r="AH3" s="194"/>
      <c r="AI3" s="194"/>
      <c r="AJ3" s="194"/>
      <c r="AK3" s="194"/>
      <c r="AL3" s="194"/>
      <c r="AM3" s="194"/>
      <c r="AN3" s="201"/>
      <c r="AO3" s="201"/>
      <c r="AP3" s="201"/>
      <c r="AQ3" s="201"/>
      <c r="AR3" s="201"/>
      <c r="AS3" s="201"/>
      <c r="AT3" s="201"/>
    </row>
    <row r="4" spans="1:46" s="4" customFormat="1" ht="12.75" customHeight="1">
      <c r="A4" s="412" t="s">
        <v>44</v>
      </c>
      <c r="B4" s="413" t="s">
        <v>130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346"/>
      <c r="AP4" s="346"/>
      <c r="AQ4" s="366"/>
      <c r="AR4" s="366"/>
      <c r="AS4" s="402"/>
      <c r="AT4" s="402"/>
    </row>
    <row r="5" spans="1:46" s="4" customFormat="1" ht="6.6" customHeight="1">
      <c r="A5" s="412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379"/>
      <c r="U5" s="197"/>
      <c r="V5" s="379"/>
      <c r="W5" s="197"/>
      <c r="X5" s="197"/>
      <c r="Y5" s="196"/>
      <c r="Z5" s="196"/>
      <c r="AA5" s="199"/>
      <c r="AB5" s="199"/>
      <c r="AC5" s="199"/>
      <c r="AD5" s="199"/>
      <c r="AE5" s="199"/>
      <c r="AF5" s="199"/>
      <c r="AG5" s="197"/>
      <c r="AH5" s="197"/>
      <c r="AI5" s="197"/>
      <c r="AJ5" s="197"/>
      <c r="AK5" s="289"/>
      <c r="AL5" s="289"/>
      <c r="AM5" s="289"/>
      <c r="AN5" s="291"/>
      <c r="AO5" s="291"/>
      <c r="AP5" s="291"/>
      <c r="AQ5" s="291"/>
      <c r="AR5" s="291"/>
      <c r="AS5" s="291"/>
      <c r="AT5" s="291"/>
    </row>
    <row r="6" spans="1:46" s="4" customFormat="1" ht="6.6" customHeight="1">
      <c r="A6" s="412"/>
      <c r="B6" s="242"/>
      <c r="C6" s="201"/>
      <c r="D6" s="241"/>
      <c r="E6" s="201"/>
      <c r="F6" s="241"/>
      <c r="G6" s="201"/>
      <c r="H6" s="24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380"/>
      <c r="U6" s="201"/>
      <c r="V6" s="380"/>
      <c r="W6" s="201"/>
      <c r="X6" s="201"/>
      <c r="Y6" s="242"/>
      <c r="Z6" s="242"/>
      <c r="AA6" s="203"/>
      <c r="AB6" s="203"/>
      <c r="AC6" s="203"/>
      <c r="AD6" s="203"/>
      <c r="AE6" s="203"/>
      <c r="AF6" s="203"/>
      <c r="AG6" s="201"/>
      <c r="AH6" s="201"/>
      <c r="AI6" s="201"/>
      <c r="AJ6" s="201"/>
      <c r="AK6" s="290"/>
      <c r="AL6" s="290"/>
      <c r="AM6" s="290"/>
      <c r="AN6" s="350"/>
      <c r="AO6" s="350"/>
      <c r="AP6" s="350"/>
      <c r="AQ6" s="350"/>
      <c r="AR6" s="373"/>
      <c r="AS6" s="350"/>
      <c r="AT6" s="373"/>
    </row>
    <row r="7" spans="1:46" s="4" customFormat="1" ht="12" customHeight="1">
      <c r="A7" s="412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381"/>
      <c r="U7" s="365"/>
      <c r="V7" s="381"/>
      <c r="W7" s="404"/>
      <c r="X7" s="365"/>
      <c r="Y7" s="409" t="s">
        <v>88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</row>
    <row r="8" spans="1:46" s="4" customFormat="1" ht="6.6" customHeight="1">
      <c r="A8" s="412"/>
      <c r="B8" s="206"/>
      <c r="C8" s="207"/>
      <c r="D8" s="243"/>
      <c r="E8" s="214"/>
      <c r="F8" s="206"/>
      <c r="G8" s="214"/>
      <c r="H8" s="206"/>
      <c r="I8" s="214"/>
      <c r="J8" s="214"/>
      <c r="K8" s="214"/>
      <c r="L8" s="214"/>
      <c r="M8" s="214"/>
      <c r="N8" s="208"/>
      <c r="O8" s="208"/>
      <c r="P8" s="214"/>
      <c r="Q8" s="214"/>
      <c r="R8" s="214"/>
      <c r="S8" s="214"/>
      <c r="T8" s="382"/>
      <c r="U8" s="208"/>
      <c r="V8" s="382"/>
      <c r="W8" s="208"/>
      <c r="X8" s="208"/>
      <c r="Y8" s="206"/>
      <c r="Z8" s="206"/>
      <c r="AA8" s="206"/>
      <c r="AB8" s="206"/>
      <c r="AC8" s="206"/>
      <c r="AD8" s="206"/>
      <c r="AE8" s="206"/>
      <c r="AF8" s="206"/>
      <c r="AG8" s="214"/>
      <c r="AH8" s="214"/>
      <c r="AI8" s="214"/>
      <c r="AJ8" s="214"/>
      <c r="AK8" s="291"/>
      <c r="AL8" s="291"/>
      <c r="AM8" s="291"/>
      <c r="AN8" s="291"/>
      <c r="AO8" s="291"/>
      <c r="AP8" s="291"/>
      <c r="AQ8" s="291"/>
      <c r="AR8" s="374"/>
      <c r="AS8" s="291"/>
      <c r="AT8" s="374"/>
    </row>
    <row r="9" spans="1:46" s="4" customFormat="1" ht="6.6" customHeight="1">
      <c r="A9" s="412"/>
      <c r="B9" s="243"/>
      <c r="C9" s="209"/>
      <c r="D9" s="210"/>
      <c r="E9" s="208"/>
      <c r="F9" s="250"/>
      <c r="G9" s="208"/>
      <c r="H9" s="250"/>
      <c r="I9" s="208"/>
      <c r="J9" s="208"/>
      <c r="K9" s="208"/>
      <c r="L9" s="208"/>
      <c r="M9" s="208"/>
      <c r="N9" s="211"/>
      <c r="O9" s="211"/>
      <c r="P9" s="208"/>
      <c r="Q9" s="208"/>
      <c r="R9" s="208"/>
      <c r="S9" s="208"/>
      <c r="T9" s="383"/>
      <c r="U9" s="211"/>
      <c r="V9" s="383"/>
      <c r="W9" s="211"/>
      <c r="X9" s="211"/>
      <c r="Y9" s="243"/>
      <c r="Z9" s="243"/>
      <c r="AA9" s="243"/>
      <c r="AB9" s="243"/>
      <c r="AC9" s="248"/>
      <c r="AD9" s="248"/>
      <c r="AE9" s="243"/>
      <c r="AF9" s="243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366"/>
      <c r="AS9" s="208"/>
      <c r="AT9" s="402"/>
    </row>
    <row r="10" spans="1:46" s="4" customFormat="1" ht="12.75" customHeight="1">
      <c r="A10" s="412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351">
        <v>2016</v>
      </c>
      <c r="Q10" s="351"/>
      <c r="R10" s="351">
        <v>2017</v>
      </c>
      <c r="S10" s="351"/>
      <c r="T10" s="392">
        <v>2018</v>
      </c>
      <c r="U10" s="351"/>
      <c r="V10" s="392">
        <v>2019</v>
      </c>
      <c r="W10" s="351"/>
      <c r="X10" s="351"/>
      <c r="Y10" s="407">
        <v>2009</v>
      </c>
      <c r="Z10" s="407"/>
      <c r="AA10" s="407">
        <v>2010</v>
      </c>
      <c r="AB10" s="407"/>
      <c r="AC10" s="407">
        <v>2011</v>
      </c>
      <c r="AD10" s="407"/>
      <c r="AE10" s="407">
        <v>2012</v>
      </c>
      <c r="AF10" s="407"/>
      <c r="AG10" s="407">
        <v>2013</v>
      </c>
      <c r="AH10" s="407"/>
      <c r="AI10" s="407">
        <v>2014</v>
      </c>
      <c r="AJ10" s="407"/>
      <c r="AK10" s="407">
        <v>2015</v>
      </c>
      <c r="AL10" s="407"/>
      <c r="AM10" s="407">
        <v>2016</v>
      </c>
      <c r="AN10" s="407"/>
      <c r="AO10" s="407">
        <v>2017</v>
      </c>
      <c r="AP10" s="407"/>
      <c r="AQ10" s="407">
        <v>2018</v>
      </c>
      <c r="AR10" s="407"/>
      <c r="AS10" s="407">
        <v>2019</v>
      </c>
      <c r="AT10" s="407"/>
    </row>
    <row r="11" spans="1:46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384"/>
      <c r="U11" s="214"/>
      <c r="V11" s="384"/>
      <c r="W11" s="214"/>
      <c r="X11" s="214"/>
      <c r="Y11" s="213"/>
      <c r="Z11" s="213"/>
      <c r="AA11" s="213"/>
      <c r="AB11" s="213"/>
      <c r="AC11" s="213"/>
      <c r="AD11" s="213"/>
      <c r="AE11" s="213"/>
      <c r="AF11" s="213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08"/>
      <c r="AS11" s="214"/>
      <c r="AT11" s="208"/>
    </row>
    <row r="12" spans="1:46" s="1" customFormat="1" ht="6.6" customHeight="1">
      <c r="A12" s="29"/>
      <c r="B12" s="30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304"/>
      <c r="U12" s="85"/>
      <c r="V12" s="304"/>
      <c r="W12" s="85"/>
      <c r="X12" s="85"/>
      <c r="Y12" s="30"/>
      <c r="Z12" s="30"/>
      <c r="AG12" s="85"/>
      <c r="AH12" s="85"/>
      <c r="AI12" s="85"/>
      <c r="AJ12" s="85"/>
    </row>
    <row r="13" spans="1:46" s="1" customFormat="1" ht="12">
      <c r="A13" s="188" t="s">
        <v>131</v>
      </c>
      <c r="B13" s="185">
        <v>79408.753921845622</v>
      </c>
      <c r="C13" s="186"/>
      <c r="D13" s="185">
        <v>74661.822526497737</v>
      </c>
      <c r="E13" s="186"/>
      <c r="F13" s="185">
        <v>68923.028605635394</v>
      </c>
      <c r="G13" s="186"/>
      <c r="H13" s="185">
        <v>91533</v>
      </c>
      <c r="I13" s="186"/>
      <c r="J13" s="251">
        <f>J15</f>
        <v>100717</v>
      </c>
      <c r="K13" s="186"/>
      <c r="L13" s="251">
        <v>114333</v>
      </c>
      <c r="M13" s="251"/>
      <c r="N13" s="251">
        <f>N15</f>
        <v>70662</v>
      </c>
      <c r="O13" s="251"/>
      <c r="P13" s="251">
        <f t="shared" ref="P13:T13" si="0">P15</f>
        <v>78168.798930000004</v>
      </c>
      <c r="Q13" s="186"/>
      <c r="R13" s="355">
        <f t="shared" si="0"/>
        <v>70916.59722422187</v>
      </c>
      <c r="S13" s="186"/>
      <c r="T13" s="391">
        <f t="shared" si="0"/>
        <v>96300</v>
      </c>
      <c r="U13" s="186"/>
      <c r="V13" s="391">
        <f t="shared" ref="V13:W13" si="1">V15</f>
        <v>108312.89436390983</v>
      </c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</row>
    <row r="14" spans="1:46" s="1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308"/>
      <c r="U14" s="83"/>
      <c r="V14" s="308"/>
      <c r="W14" s="83"/>
      <c r="X14" s="83"/>
      <c r="Y14" s="30"/>
      <c r="Z14" s="30"/>
      <c r="AG14" s="83"/>
      <c r="AH14" s="83"/>
      <c r="AI14" s="83"/>
      <c r="AJ14" s="83"/>
    </row>
    <row r="15" spans="1:46" s="1" customFormat="1" ht="12">
      <c r="A15" s="6" t="s">
        <v>106</v>
      </c>
      <c r="B15" s="78">
        <v>79408.753921845622</v>
      </c>
      <c r="C15" s="90"/>
      <c r="D15" s="78">
        <v>74661.822526497737</v>
      </c>
      <c r="E15" s="90"/>
      <c r="F15" s="78">
        <v>68923.028605635394</v>
      </c>
      <c r="G15" s="90"/>
      <c r="H15" s="78">
        <v>91533</v>
      </c>
      <c r="I15" s="90"/>
      <c r="J15" s="78">
        <v>100717</v>
      </c>
      <c r="K15" s="90"/>
      <c r="L15" s="78">
        <v>114333</v>
      </c>
      <c r="M15" s="78"/>
      <c r="N15" s="78">
        <f>SUM(N16:N19)</f>
        <v>70662</v>
      </c>
      <c r="O15" s="78"/>
      <c r="P15" s="78">
        <f t="shared" ref="P15:R15" si="2">SUM(P16:P19)</f>
        <v>78168.798930000004</v>
      </c>
      <c r="Q15" s="90"/>
      <c r="R15" s="78">
        <f t="shared" si="2"/>
        <v>70916.59722422187</v>
      </c>
      <c r="S15" s="90"/>
      <c r="T15" s="375">
        <v>96300</v>
      </c>
      <c r="U15" s="90"/>
      <c r="V15" s="375">
        <v>108312.89436390983</v>
      </c>
      <c r="W15" s="90"/>
      <c r="X15" s="90"/>
      <c r="Y15" s="104">
        <v>100</v>
      </c>
      <c r="Z15" s="30"/>
      <c r="AA15" s="104">
        <v>100</v>
      </c>
      <c r="AC15" s="104">
        <v>100</v>
      </c>
      <c r="AE15" s="104">
        <v>100</v>
      </c>
      <c r="AG15" s="104">
        <v>100</v>
      </c>
      <c r="AH15" s="90"/>
      <c r="AI15" s="104">
        <f>SUM(AI16:AI19)</f>
        <v>100</v>
      </c>
      <c r="AJ15" s="104"/>
      <c r="AK15" s="104">
        <f>SUM(AK16:AK19)</f>
        <v>100</v>
      </c>
      <c r="AL15" s="104"/>
      <c r="AM15" s="104">
        <f>SUM(AM16:AM19)</f>
        <v>100</v>
      </c>
      <c r="AO15" s="104">
        <f>SUM(AO16:AO19)</f>
        <v>100</v>
      </c>
      <c r="AQ15" s="104">
        <f>(T15/T15)*100</f>
        <v>100</v>
      </c>
      <c r="AS15" s="104">
        <f>(V15/V15)*100</f>
        <v>100</v>
      </c>
    </row>
    <row r="16" spans="1:46" s="1" customFormat="1" ht="12">
      <c r="A16" s="126" t="s">
        <v>91</v>
      </c>
      <c r="B16" s="76">
        <v>18926.792781910324</v>
      </c>
      <c r="C16" s="84"/>
      <c r="D16" s="76">
        <v>18187.813091185806</v>
      </c>
      <c r="E16" s="85"/>
      <c r="F16" s="76">
        <v>15106.980558058956</v>
      </c>
      <c r="G16" s="85"/>
      <c r="H16" s="76">
        <v>18180</v>
      </c>
      <c r="I16" s="85"/>
      <c r="J16" s="76">
        <v>19988</v>
      </c>
      <c r="K16" s="85"/>
      <c r="L16" s="76">
        <v>26745</v>
      </c>
      <c r="M16" s="85"/>
      <c r="N16" s="76">
        <v>16602</v>
      </c>
      <c r="O16" s="85"/>
      <c r="P16" s="76">
        <v>15559.102370000001</v>
      </c>
      <c r="Q16" s="85"/>
      <c r="R16" s="76">
        <v>19039.570957969187</v>
      </c>
      <c r="S16" s="85"/>
      <c r="T16" s="279" t="s">
        <v>217</v>
      </c>
      <c r="U16" s="85"/>
      <c r="V16" s="279" t="s">
        <v>217</v>
      </c>
      <c r="W16" s="85"/>
      <c r="X16" s="85"/>
      <c r="Y16" s="100">
        <v>23.834642715257996</v>
      </c>
      <c r="Z16" s="30"/>
      <c r="AA16" s="100">
        <v>24.360258664635314</v>
      </c>
      <c r="AC16" s="100">
        <v>21.918625550392246</v>
      </c>
      <c r="AE16" s="100">
        <v>19.861689226836223</v>
      </c>
      <c r="AG16" s="100">
        <v>19.845107481507224</v>
      </c>
      <c r="AH16" s="85"/>
      <c r="AI16" s="100">
        <f>L16/SUM($L$16:$L$19)*100</f>
        <v>23.392196478706932</v>
      </c>
      <c r="AJ16" s="100"/>
      <c r="AK16" s="100">
        <f>N16/SUM($N$16:$N$19)*100</f>
        <v>23.494947779570349</v>
      </c>
      <c r="AL16" s="100"/>
      <c r="AM16" s="100">
        <f>P16/SUM($P$16:$P$19)*100</f>
        <v>19.904492051788008</v>
      </c>
      <c r="AN16" s="100"/>
      <c r="AO16" s="100">
        <f>R16/SUM($R$16:$R$19)*100</f>
        <v>26.847834926104071</v>
      </c>
      <c r="AP16" s="100"/>
      <c r="AQ16" s="279" t="s">
        <v>217</v>
      </c>
      <c r="AS16" s="279" t="s">
        <v>217</v>
      </c>
    </row>
    <row r="17" spans="1:46" s="1" customFormat="1" ht="12">
      <c r="A17" s="126" t="s">
        <v>92</v>
      </c>
      <c r="B17" s="76">
        <v>20150.796418622642</v>
      </c>
      <c r="C17" s="84"/>
      <c r="D17" s="76">
        <v>20891.618850952451</v>
      </c>
      <c r="E17" s="85"/>
      <c r="F17" s="76">
        <v>18286.003641819254</v>
      </c>
      <c r="G17" s="85"/>
      <c r="H17" s="76">
        <v>26677</v>
      </c>
      <c r="I17" s="85"/>
      <c r="J17" s="76">
        <v>26805</v>
      </c>
      <c r="K17" s="85"/>
      <c r="L17" s="76">
        <v>34295</v>
      </c>
      <c r="M17" s="85"/>
      <c r="N17" s="76">
        <v>18626</v>
      </c>
      <c r="O17" s="85"/>
      <c r="P17" s="76">
        <v>18269.226869999999</v>
      </c>
      <c r="Q17" s="85"/>
      <c r="R17" s="76">
        <v>15164.06332222709</v>
      </c>
      <c r="S17" s="85"/>
      <c r="T17" s="279" t="s">
        <v>217</v>
      </c>
      <c r="U17" s="85"/>
      <c r="V17" s="279" t="s">
        <v>217</v>
      </c>
      <c r="W17" s="85"/>
      <c r="X17" s="85"/>
      <c r="Y17" s="100">
        <v>25.376039068003919</v>
      </c>
      <c r="Z17" s="30"/>
      <c r="AA17" s="100">
        <v>27.981662038236401</v>
      </c>
      <c r="AC17" s="100">
        <v>26.531050668780569</v>
      </c>
      <c r="AE17" s="100">
        <v>29.144680060743124</v>
      </c>
      <c r="AG17" s="100">
        <v>26.614704860249219</v>
      </c>
      <c r="AH17" s="85"/>
      <c r="AI17" s="100">
        <f>L17/SUM($L$16:$L$19)*100</f>
        <v>29.995714273219455</v>
      </c>
      <c r="AJ17" s="100"/>
      <c r="AK17" s="100">
        <f>N17/SUM($N$16:$N$19)*100</f>
        <v>26.359287877501341</v>
      </c>
      <c r="AL17" s="100"/>
      <c r="AM17" s="100">
        <f>P17/SUM($P$16:$P$19)*100</f>
        <v>23.371507711612725</v>
      </c>
      <c r="AO17" s="100">
        <f>R17/SUM($R$16:$R$19)*100</f>
        <v>21.382953942758746</v>
      </c>
      <c r="AQ17" s="279" t="s">
        <v>217</v>
      </c>
      <c r="AS17" s="279" t="s">
        <v>217</v>
      </c>
    </row>
    <row r="18" spans="1:46" s="1" customFormat="1" ht="12">
      <c r="A18" s="126" t="s">
        <v>93</v>
      </c>
      <c r="B18" s="76">
        <v>20618.95239412873</v>
      </c>
      <c r="C18" s="84"/>
      <c r="D18" s="76">
        <v>19449.605953272585</v>
      </c>
      <c r="E18" s="84"/>
      <c r="F18" s="76">
        <v>18691.571833059184</v>
      </c>
      <c r="G18" s="84"/>
      <c r="H18" s="76">
        <v>25534</v>
      </c>
      <c r="I18" s="84"/>
      <c r="J18" s="76">
        <v>27232</v>
      </c>
      <c r="K18" s="84"/>
      <c r="L18" s="76">
        <v>31918</v>
      </c>
      <c r="M18" s="84"/>
      <c r="N18" s="76">
        <v>18885</v>
      </c>
      <c r="O18" s="84"/>
      <c r="P18" s="76">
        <v>21968.31696</v>
      </c>
      <c r="Q18" s="84"/>
      <c r="R18" s="76">
        <v>16846.284443011518</v>
      </c>
      <c r="S18" s="84"/>
      <c r="T18" s="279" t="s">
        <v>217</v>
      </c>
      <c r="U18" s="84"/>
      <c r="V18" s="279" t="s">
        <v>217</v>
      </c>
      <c r="W18" s="84"/>
      <c r="X18" s="84"/>
      <c r="Y18" s="100">
        <v>25.965591166966274</v>
      </c>
      <c r="Z18" s="30"/>
      <c r="AA18" s="100">
        <v>26.05026946183888</v>
      </c>
      <c r="AC18" s="100">
        <v>27.119487073049044</v>
      </c>
      <c r="AE18" s="100">
        <v>27.895950094501437</v>
      </c>
      <c r="AG18" s="100">
        <v>27.037680583825647</v>
      </c>
      <c r="AH18" s="84"/>
      <c r="AI18" s="100">
        <f>L18/SUM($L$16:$L$19)*100</f>
        <v>27.91669946559611</v>
      </c>
      <c r="AJ18" s="100"/>
      <c r="AK18" s="100">
        <f>N18/SUM($N$16:$N$19)*100</f>
        <v>26.725821516515243</v>
      </c>
      <c r="AL18" s="100"/>
      <c r="AM18" s="100">
        <f>P18/SUM($P$16:$P$19)*100</f>
        <v>28.103690040923595</v>
      </c>
      <c r="AO18" s="100">
        <f>R18/SUM($R$16:$R$19)*100</f>
        <v>23.755065954091769</v>
      </c>
      <c r="AQ18" s="279" t="s">
        <v>217</v>
      </c>
      <c r="AS18" s="279" t="s">
        <v>217</v>
      </c>
    </row>
    <row r="19" spans="1:46" s="1" customFormat="1" ht="12">
      <c r="A19" s="126" t="s">
        <v>94</v>
      </c>
      <c r="B19" s="76">
        <v>19712.212327183926</v>
      </c>
      <c r="C19" s="84"/>
      <c r="D19" s="76">
        <v>16132.784631086897</v>
      </c>
      <c r="E19" s="84"/>
      <c r="F19" s="76">
        <v>16838.472572698003</v>
      </c>
      <c r="G19" s="84"/>
      <c r="H19" s="76">
        <v>21142</v>
      </c>
      <c r="I19" s="84"/>
      <c r="J19" s="76">
        <v>26692</v>
      </c>
      <c r="K19" s="84"/>
      <c r="L19" s="76">
        <v>21375</v>
      </c>
      <c r="M19" s="84"/>
      <c r="N19" s="76">
        <v>16549</v>
      </c>
      <c r="O19" s="84"/>
      <c r="P19" s="76">
        <v>22372.152730000002</v>
      </c>
      <c r="Q19" s="84"/>
      <c r="R19" s="76">
        <v>19866.678501014074</v>
      </c>
      <c r="S19" s="84"/>
      <c r="T19" s="279" t="s">
        <v>217</v>
      </c>
      <c r="U19" s="84"/>
      <c r="V19" s="279" t="s">
        <v>217</v>
      </c>
      <c r="W19" s="84"/>
      <c r="X19" s="84"/>
      <c r="Y19" s="100">
        <v>24.823727049771811</v>
      </c>
      <c r="Z19" s="30"/>
      <c r="AA19" s="100">
        <v>21.607809835289405</v>
      </c>
      <c r="AC19" s="100">
        <v>24.430836707778145</v>
      </c>
      <c r="AE19" s="100">
        <v>23.09768061791922</v>
      </c>
      <c r="AG19" s="100">
        <v>26.502507074417913</v>
      </c>
      <c r="AH19" s="84"/>
      <c r="AI19" s="100">
        <f>L19/SUM($L$16:$L$19)*100</f>
        <v>18.695389782477502</v>
      </c>
      <c r="AJ19" s="100"/>
      <c r="AK19" s="100">
        <f>N19/SUM($N$16:$N$19)*100</f>
        <v>23.419942826413063</v>
      </c>
      <c r="AL19" s="100"/>
      <c r="AM19" s="100">
        <f>P19/SUM($P$16:$P$19)*100</f>
        <v>28.620310195675664</v>
      </c>
      <c r="AO19" s="100">
        <f>R19/SUM($R$16:$R$19)*100</f>
        <v>28.014145177045414</v>
      </c>
      <c r="AQ19" s="279" t="s">
        <v>217</v>
      </c>
      <c r="AS19" s="279" t="s">
        <v>217</v>
      </c>
    </row>
    <row r="20" spans="1:46" s="1" customFormat="1" ht="6.6" customHeight="1">
      <c r="A20" s="121"/>
      <c r="B20" s="76"/>
      <c r="C20" s="84"/>
      <c r="D20" s="76"/>
      <c r="E20" s="84"/>
      <c r="F20" s="76"/>
      <c r="G20" s="84"/>
      <c r="H20" s="76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305"/>
      <c r="U20" s="84"/>
      <c r="V20" s="305"/>
      <c r="W20" s="84"/>
      <c r="X20" s="84"/>
      <c r="Y20" s="30"/>
      <c r="Z20" s="30"/>
      <c r="AA20" s="30"/>
      <c r="AC20" s="30"/>
      <c r="AE20" s="30"/>
      <c r="AG20" s="84"/>
      <c r="AH20" s="84"/>
      <c r="AI20" s="84"/>
      <c r="AJ20" s="84"/>
      <c r="AM20" s="100"/>
      <c r="AO20" s="100"/>
      <c r="AQ20" s="100"/>
      <c r="AS20" s="100"/>
    </row>
    <row r="21" spans="1:46" s="22" customFormat="1" ht="12">
      <c r="A21" s="147" t="s">
        <v>147</v>
      </c>
      <c r="B21" s="78">
        <f>SUM(B22:B24)</f>
        <v>79408.753921845928</v>
      </c>
      <c r="C21" s="137"/>
      <c r="D21" s="78">
        <f>SUM(D22:D24)</f>
        <v>74661.822526497781</v>
      </c>
      <c r="E21" s="137"/>
      <c r="F21" s="78">
        <f>SUM(F22:F24)</f>
        <v>68923.028605635322</v>
      </c>
      <c r="G21" s="137"/>
      <c r="H21" s="78">
        <f>SUM(H22:H24)</f>
        <v>91533</v>
      </c>
      <c r="I21" s="137"/>
      <c r="J21" s="78">
        <f>SUM(J22:J24)</f>
        <v>100717.02594571067</v>
      </c>
      <c r="K21" s="137"/>
      <c r="L21" s="78">
        <f>SUM(L22:L24)</f>
        <v>114333</v>
      </c>
      <c r="M21" s="78"/>
      <c r="N21" s="78">
        <f>N22+N23+N24+N28</f>
        <v>70662</v>
      </c>
      <c r="O21" s="78"/>
      <c r="P21" s="78">
        <f>P22+P23+P24+P28</f>
        <v>78168.79893502999</v>
      </c>
      <c r="Q21" s="137"/>
      <c r="R21" s="78">
        <f>R22+R23+R24+R28</f>
        <v>70916.597224221769</v>
      </c>
      <c r="S21" s="137"/>
      <c r="T21" s="375">
        <f>T22+T23+T24+T28</f>
        <v>96299</v>
      </c>
      <c r="U21" s="137"/>
      <c r="V21" s="375">
        <f>V22+V23+V24+V28</f>
        <v>108312.89436391006</v>
      </c>
      <c r="W21" s="137"/>
      <c r="X21" s="137"/>
      <c r="Y21" s="104">
        <f>SUM(Y22:Y24)</f>
        <v>100.00000000000037</v>
      </c>
      <c r="Z21" s="138"/>
      <c r="AA21" s="104">
        <f>SUM(AA22:AA24)</f>
        <v>100.00000000000007</v>
      </c>
      <c r="AB21" s="104"/>
      <c r="AC21" s="104">
        <f>SUM(AC22:AC24)</f>
        <v>99.999999999999886</v>
      </c>
      <c r="AD21" s="104"/>
      <c r="AE21" s="104">
        <f>SUM(AE22:AE24)</f>
        <v>100</v>
      </c>
      <c r="AF21" s="104"/>
      <c r="AG21" s="104">
        <f>SUM(AG22:AG24)</f>
        <v>99.963815802537781</v>
      </c>
      <c r="AH21" s="137"/>
      <c r="AI21" s="104">
        <f>SUM(AI22:AI24)</f>
        <v>100</v>
      </c>
      <c r="AJ21" s="104"/>
      <c r="AK21" s="104">
        <f>SUM(AK22:AK24)</f>
        <v>100</v>
      </c>
      <c r="AL21" s="104"/>
      <c r="AM21" s="104">
        <f t="shared" ref="AM21" si="3">SUM(AM22:AM24)</f>
        <v>100</v>
      </c>
      <c r="AO21" s="104">
        <f t="shared" ref="AO21" si="4">SUM(AO22:AO24)</f>
        <v>100</v>
      </c>
      <c r="AQ21" s="104">
        <f>SUM(AQ22:AQ24)</f>
        <v>99.999999999999986</v>
      </c>
      <c r="AS21" s="104">
        <f>SUM(AS22:AS24)</f>
        <v>100</v>
      </c>
    </row>
    <row r="22" spans="1:46" s="4" customFormat="1" ht="12">
      <c r="A22" s="148" t="s">
        <v>77</v>
      </c>
      <c r="B22" s="76">
        <v>28343.281060617053</v>
      </c>
      <c r="C22" s="85"/>
      <c r="D22" s="76">
        <v>35110.776930345019</v>
      </c>
      <c r="E22" s="91"/>
      <c r="F22" s="76">
        <v>27524.340903149241</v>
      </c>
      <c r="G22" s="91"/>
      <c r="H22" s="76">
        <v>23112</v>
      </c>
      <c r="I22" s="91"/>
      <c r="J22" s="76">
        <v>15549.515407271716</v>
      </c>
      <c r="K22" s="91"/>
      <c r="L22" s="252">
        <v>13145</v>
      </c>
      <c r="M22" s="91"/>
      <c r="N22" s="252">
        <v>9361</v>
      </c>
      <c r="O22" s="91"/>
      <c r="P22" s="252">
        <v>8703.1532110000007</v>
      </c>
      <c r="Q22" s="91"/>
      <c r="R22" s="252">
        <v>15799.297257723198</v>
      </c>
      <c r="S22" s="91"/>
      <c r="T22" s="376">
        <v>21080</v>
      </c>
      <c r="U22" s="91"/>
      <c r="V22" s="376">
        <v>18847.26371829999</v>
      </c>
      <c r="W22" s="91"/>
      <c r="X22" s="91"/>
      <c r="Y22" s="100">
        <v>35.692892358583805</v>
      </c>
      <c r="Z22" s="100"/>
      <c r="AA22" s="100">
        <v>47.026412887100477</v>
      </c>
      <c r="AB22" s="100"/>
      <c r="AC22" s="100">
        <v>39.934897609677513</v>
      </c>
      <c r="AD22" s="100"/>
      <c r="AE22" s="100">
        <v>25.24990986857199</v>
      </c>
      <c r="AF22" s="100"/>
      <c r="AG22" s="100">
        <v>15.439146925077941</v>
      </c>
      <c r="AH22" s="91"/>
      <c r="AI22" s="100">
        <f>L22/SUM($L$22:$L$24)*100</f>
        <v>11.497118067399613</v>
      </c>
      <c r="AJ22" s="100"/>
      <c r="AK22" s="100">
        <f>N22/SUM($N$22:$N$24)*100</f>
        <v>13.262588195290585</v>
      </c>
      <c r="AL22" s="100"/>
      <c r="AM22" s="100">
        <f>P22/SUM($P$22:$P$24)*100</f>
        <v>11.13724502012386</v>
      </c>
      <c r="AO22" s="100">
        <f>R22/SUM($R$22:$R$24)*100</f>
        <v>22.278701849962566</v>
      </c>
      <c r="AQ22" s="100">
        <f>T22/SUM($T$22:$T$24)*100</f>
        <v>21.89015462258175</v>
      </c>
      <c r="AS22" s="100">
        <f>V22/SUM($V$22:$V$24)*100</f>
        <v>17.400757157293651</v>
      </c>
    </row>
    <row r="23" spans="1:46" s="4" customFormat="1" ht="12">
      <c r="A23" s="148" t="s">
        <v>78</v>
      </c>
      <c r="B23" s="76">
        <v>74.309789223646746</v>
      </c>
      <c r="C23" s="85" t="s">
        <v>76</v>
      </c>
      <c r="D23" s="76">
        <v>107.76215253849124</v>
      </c>
      <c r="E23" s="85" t="s">
        <v>76</v>
      </c>
      <c r="F23" s="76">
        <v>97.320405761905164</v>
      </c>
      <c r="G23" s="85" t="s">
        <v>76</v>
      </c>
      <c r="H23" s="76">
        <v>121</v>
      </c>
      <c r="I23" s="85" t="s">
        <v>76</v>
      </c>
      <c r="J23" s="76">
        <v>326.51053843895761</v>
      </c>
      <c r="K23" s="85" t="s">
        <v>76</v>
      </c>
      <c r="L23" s="252">
        <v>330</v>
      </c>
      <c r="M23" s="85" t="s">
        <v>76</v>
      </c>
      <c r="N23" s="252">
        <v>170</v>
      </c>
      <c r="O23" s="85" t="s">
        <v>76</v>
      </c>
      <c r="P23" s="252">
        <v>164.6925799</v>
      </c>
      <c r="Q23" s="85" t="s">
        <v>76</v>
      </c>
      <c r="R23" s="252">
        <v>175.46054510017632</v>
      </c>
      <c r="S23" s="85" t="s">
        <v>76</v>
      </c>
      <c r="T23" s="376">
        <v>704</v>
      </c>
      <c r="U23" s="85" t="s">
        <v>76</v>
      </c>
      <c r="V23" s="376">
        <v>204.60037517000001</v>
      </c>
      <c r="W23" s="85" t="s">
        <v>76</v>
      </c>
      <c r="X23" s="85"/>
      <c r="Y23" s="100">
        <v>9.3578838041940199E-2</v>
      </c>
      <c r="Z23" s="100"/>
      <c r="AA23" s="100">
        <v>0.14433367535362007</v>
      </c>
      <c r="AB23" s="100"/>
      <c r="AC23" s="100">
        <v>0.14120158056134507</v>
      </c>
      <c r="AD23" s="100"/>
      <c r="AE23" s="100">
        <v>0.13219276108070313</v>
      </c>
      <c r="AF23" s="100"/>
      <c r="AG23" s="100">
        <v>0.32466887745983836</v>
      </c>
      <c r="AH23" s="85"/>
      <c r="AI23" s="100">
        <f>L23/SUM($L$22:$L$24)*100</f>
        <v>0.28863057909789824</v>
      </c>
      <c r="AJ23" s="100"/>
      <c r="AK23" s="100">
        <f>N23/SUM($N$22:$N$24)*100</f>
        <v>0.24085460882377943</v>
      </c>
      <c r="AL23" s="100"/>
      <c r="AM23" s="100">
        <f>P23/SUM($P$22:$P$24)*100</f>
        <v>0.21075368557505517</v>
      </c>
      <c r="AO23" s="100">
        <f>R23/SUM($R$22:$R$24)*100</f>
        <v>0.24741816721043586</v>
      </c>
      <c r="AQ23" s="100">
        <f>T23/SUM($T$22:$T$24)*100</f>
        <v>0.73105639726269223</v>
      </c>
      <c r="AS23" s="100">
        <f>V23/SUM($V$22:$V$24)*100</f>
        <v>0.18889752357884826</v>
      </c>
    </row>
    <row r="24" spans="1:46" s="4" customFormat="1" ht="12">
      <c r="A24" s="49" t="s">
        <v>125</v>
      </c>
      <c r="B24" s="76">
        <v>50991.16307200522</v>
      </c>
      <c r="C24" s="85"/>
      <c r="D24" s="76">
        <v>39443.283443614273</v>
      </c>
      <c r="E24" s="85"/>
      <c r="F24" s="76">
        <v>41301.36729672418</v>
      </c>
      <c r="G24" s="85"/>
      <c r="H24" s="76">
        <v>68300</v>
      </c>
      <c r="I24" s="85"/>
      <c r="J24" s="76">
        <v>84841</v>
      </c>
      <c r="K24" s="85"/>
      <c r="L24" s="76">
        <v>100858</v>
      </c>
      <c r="M24" s="76"/>
      <c r="N24" s="76">
        <f>SUM(N25:N27)</f>
        <v>61051</v>
      </c>
      <c r="O24" s="76"/>
      <c r="P24" s="252">
        <f>SUM(P25:P27)</f>
        <v>69276.733009999996</v>
      </c>
      <c r="Q24" s="85"/>
      <c r="R24" s="252">
        <f>SUM(R25:R27)</f>
        <v>54941.839421398399</v>
      </c>
      <c r="S24" s="85"/>
      <c r="T24" s="376">
        <f>SUM(T25:T27)</f>
        <v>74515</v>
      </c>
      <c r="U24" s="85"/>
      <c r="V24" s="376">
        <f>SUM(V25:V27)</f>
        <v>89261.030270440067</v>
      </c>
      <c r="W24" s="85"/>
      <c r="X24" s="85"/>
      <c r="Y24" s="100">
        <v>64.213528803374629</v>
      </c>
      <c r="Z24" s="100"/>
      <c r="AA24" s="100">
        <v>52.829253437545972</v>
      </c>
      <c r="AB24" s="100"/>
      <c r="AC24" s="100">
        <v>59.923900809761037</v>
      </c>
      <c r="AD24" s="100"/>
      <c r="AE24" s="100">
        <v>74.617897370347308</v>
      </c>
      <c r="AF24" s="100"/>
      <c r="AG24" s="100">
        <v>84.2</v>
      </c>
      <c r="AH24" s="85"/>
      <c r="AI24" s="100">
        <f>L24/SUM($L$22:$L$24)*100</f>
        <v>88.21425135350249</v>
      </c>
      <c r="AJ24" s="100"/>
      <c r="AK24" s="100">
        <f>N24/SUM($N$22:$N$24)*100</f>
        <v>86.496557195885643</v>
      </c>
      <c r="AL24" s="100"/>
      <c r="AM24" s="100">
        <f>P24/SUM($P$22:$P$24)*100</f>
        <v>88.652001294301087</v>
      </c>
      <c r="AO24" s="100">
        <f>R24/SUM($R$22:$R$24)*100</f>
        <v>77.473879982827</v>
      </c>
      <c r="AQ24" s="100">
        <f>T24/SUM($T$22:$T$24)*100</f>
        <v>77.378788980155548</v>
      </c>
      <c r="AS24" s="100">
        <f>V24/SUM($V$22:$V$24)*100</f>
        <v>82.410345319127501</v>
      </c>
    </row>
    <row r="25" spans="1:46" s="4" customFormat="1" ht="12">
      <c r="A25" s="149" t="s">
        <v>12</v>
      </c>
      <c r="B25" s="76">
        <v>28371.783003667671</v>
      </c>
      <c r="C25" s="85"/>
      <c r="D25" s="76">
        <v>24163.637722541796</v>
      </c>
      <c r="E25" s="91"/>
      <c r="F25" s="76">
        <v>28384.880526356628</v>
      </c>
      <c r="G25" s="91"/>
      <c r="H25" s="76">
        <v>33044</v>
      </c>
      <c r="I25" s="91"/>
      <c r="J25" s="76">
        <v>41109</v>
      </c>
      <c r="K25" s="91"/>
      <c r="L25" s="76">
        <v>40876</v>
      </c>
      <c r="M25" s="91"/>
      <c r="N25" s="252">
        <v>25534</v>
      </c>
      <c r="O25" s="91"/>
      <c r="P25" s="252">
        <v>29117.518810000001</v>
      </c>
      <c r="Q25" s="91"/>
      <c r="R25" s="252">
        <v>22513.202378605434</v>
      </c>
      <c r="S25" s="91"/>
      <c r="T25" s="376">
        <v>40507</v>
      </c>
      <c r="U25" s="91"/>
      <c r="V25" s="376">
        <v>43978.219384830059</v>
      </c>
      <c r="W25" s="91"/>
      <c r="X25" s="91"/>
      <c r="Y25" s="100">
        <v>35.728785055097681</v>
      </c>
      <c r="Z25" s="100"/>
      <c r="AA25" s="100">
        <v>32.364114489659073</v>
      </c>
      <c r="AB25" s="100"/>
      <c r="AC25" s="100">
        <v>41.183449277555077</v>
      </c>
      <c r="AD25" s="100"/>
      <c r="AE25" s="100">
        <v>36.100641298766568</v>
      </c>
      <c r="AF25" s="100"/>
      <c r="AG25" s="100">
        <v>40.815941539744635</v>
      </c>
      <c r="AH25" s="91"/>
      <c r="AI25" s="100">
        <f>L25/SUM($L$22:$L$24)*100</f>
        <v>35.751707730926327</v>
      </c>
      <c r="AJ25" s="100"/>
      <c r="AK25" s="100">
        <f>N25/SUM($N$22:$N$24)*100</f>
        <v>36.176362245331674</v>
      </c>
      <c r="AL25" s="100"/>
      <c r="AM25" s="100">
        <f>P25/SUM($P$22:$P$24)*100</f>
        <v>37.261086126251733</v>
      </c>
      <c r="AO25" s="100">
        <f>R25/SUM($R$22:$R$24)*100</f>
        <v>31.74602738964467</v>
      </c>
      <c r="AQ25" s="100">
        <f>T25/SUM($T$22:$T$24)*100</f>
        <v>42.063780516931644</v>
      </c>
      <c r="AS25" s="100">
        <f>V25/SUM($V$22:$V$24)*100</f>
        <v>40.602939883659531</v>
      </c>
    </row>
    <row r="26" spans="1:46" s="4" customFormat="1" ht="12">
      <c r="A26" s="149" t="s">
        <v>123</v>
      </c>
      <c r="B26" s="76">
        <v>16179.418568610845</v>
      </c>
      <c r="C26" s="85"/>
      <c r="D26" s="76">
        <v>8530.3687986723253</v>
      </c>
      <c r="E26" s="91"/>
      <c r="F26" s="76">
        <v>7944.7643709383965</v>
      </c>
      <c r="G26" s="91"/>
      <c r="H26" s="76">
        <v>24662</v>
      </c>
      <c r="I26" s="91"/>
      <c r="J26" s="252">
        <v>28762</v>
      </c>
      <c r="K26" s="91"/>
      <c r="L26" s="76">
        <v>35155</v>
      </c>
      <c r="M26" s="91"/>
      <c r="N26" s="252">
        <v>16309</v>
      </c>
      <c r="O26" s="91"/>
      <c r="P26" s="252">
        <v>20706.348569999998</v>
      </c>
      <c r="Q26" s="91"/>
      <c r="R26" s="252">
        <v>21086.185069828665</v>
      </c>
      <c r="S26" s="91"/>
      <c r="T26" s="376">
        <v>23955</v>
      </c>
      <c r="U26" s="91"/>
      <c r="V26" s="376">
        <v>31782.140156650075</v>
      </c>
      <c r="W26" s="91"/>
      <c r="X26" s="91"/>
      <c r="Y26" s="100">
        <v>20.374855125588152</v>
      </c>
      <c r="Z26" s="100"/>
      <c r="AA26" s="100">
        <v>11.425342310181176</v>
      </c>
      <c r="AB26" s="100"/>
      <c r="AC26" s="100">
        <v>11.527009958307033</v>
      </c>
      <c r="AD26" s="100"/>
      <c r="AE26" s="100">
        <v>26.943288212994222</v>
      </c>
      <c r="AF26" s="100"/>
      <c r="AG26" s="100">
        <v>28.556961019877281</v>
      </c>
      <c r="AH26" s="91"/>
      <c r="AI26" s="100">
        <f>L26/SUM($L$22:$L$24)*100</f>
        <v>30.747903055110946</v>
      </c>
      <c r="AJ26" s="100"/>
      <c r="AK26" s="100">
        <f>N26/SUM($N$22:$N$24)*100</f>
        <v>23.106457737100111</v>
      </c>
      <c r="AL26" s="100"/>
      <c r="AM26" s="100">
        <f>P26/SUM($P$22:$P$24)*100</f>
        <v>26.497485670447457</v>
      </c>
      <c r="AO26" s="100">
        <f>R26/SUM($R$22:$R$24)*100</f>
        <v>29.733780095453614</v>
      </c>
      <c r="AQ26" s="100">
        <f>T26/SUM($T$22:$T$24)*100</f>
        <v>24.875647722198568</v>
      </c>
      <c r="AS26" s="100">
        <f>V26/SUM($V$22:$V$24)*100</f>
        <v>29.342896192828462</v>
      </c>
    </row>
    <row r="27" spans="1:46" s="4" customFormat="1" ht="12">
      <c r="A27" s="149" t="s">
        <v>124</v>
      </c>
      <c r="B27" s="76">
        <v>6439.9614997267036</v>
      </c>
      <c r="C27" s="85"/>
      <c r="D27" s="76">
        <v>6749.2769224001568</v>
      </c>
      <c r="E27" s="91"/>
      <c r="F27" s="76">
        <v>4971.7223994291553</v>
      </c>
      <c r="G27" s="91"/>
      <c r="H27" s="76">
        <v>10594</v>
      </c>
      <c r="I27" s="91"/>
      <c r="J27" s="252">
        <v>14970</v>
      </c>
      <c r="K27" s="91"/>
      <c r="L27" s="76">
        <v>24827</v>
      </c>
      <c r="M27" s="91"/>
      <c r="N27" s="252">
        <v>19208</v>
      </c>
      <c r="O27" s="91"/>
      <c r="P27" s="252">
        <v>19452.86563</v>
      </c>
      <c r="Q27" s="91"/>
      <c r="R27" s="252">
        <v>11342.451972964296</v>
      </c>
      <c r="S27" s="91"/>
      <c r="T27" s="376">
        <v>10053</v>
      </c>
      <c r="U27" s="91"/>
      <c r="V27" s="376">
        <v>13500.670728959925</v>
      </c>
      <c r="W27" s="91"/>
      <c r="X27" s="91"/>
      <c r="Y27" s="100">
        <v>8.1098886226887998</v>
      </c>
      <c r="Z27" s="100"/>
      <c r="AA27" s="100">
        <v>9.0397966377057237</v>
      </c>
      <c r="AB27" s="100"/>
      <c r="AC27" s="100">
        <v>7.2134415738989297</v>
      </c>
      <c r="AD27" s="100"/>
      <c r="AE27" s="100">
        <v>11.573967858586521</v>
      </c>
      <c r="AF27" s="100"/>
      <c r="AG27" s="100">
        <v>14.863281637840307</v>
      </c>
      <c r="AH27" s="91"/>
      <c r="AI27" s="100">
        <f>L27/SUM($L$22:$L$24)*100</f>
        <v>21.714640567465214</v>
      </c>
      <c r="AJ27" s="100"/>
      <c r="AK27" s="100">
        <f>N27/SUM($N$22:$N$24)*100</f>
        <v>27.213737213453854</v>
      </c>
      <c r="AL27" s="100"/>
      <c r="AM27" s="100">
        <f>P27/SUM($P$22:$P$24)*100</f>
        <v>24.8934294976019</v>
      </c>
      <c r="AO27" s="100">
        <f>R27/SUM($R$22:$R$24)*100</f>
        <v>15.994072497728713</v>
      </c>
      <c r="AQ27" s="100">
        <f>T27/SUM($T$22:$T$24)*100</f>
        <v>10.439360741025348</v>
      </c>
      <c r="AS27" s="100">
        <f>V27/SUM($V$22:$V$24)*100</f>
        <v>12.464509242639497</v>
      </c>
    </row>
    <row r="28" spans="1:46" s="4" customFormat="1" ht="12">
      <c r="A28" s="151" t="s">
        <v>3</v>
      </c>
      <c r="B28" s="76">
        <v>0</v>
      </c>
      <c r="C28" s="85"/>
      <c r="D28" s="76">
        <v>0</v>
      </c>
      <c r="E28" s="91"/>
      <c r="F28" s="76">
        <v>0</v>
      </c>
      <c r="G28" s="91"/>
      <c r="H28" s="76">
        <v>0</v>
      </c>
      <c r="I28" s="91"/>
      <c r="J28" s="252">
        <v>0</v>
      </c>
      <c r="K28" s="91"/>
      <c r="L28" s="76">
        <v>0</v>
      </c>
      <c r="M28" s="91"/>
      <c r="N28" s="252">
        <v>80</v>
      </c>
      <c r="O28" s="91" t="s">
        <v>76</v>
      </c>
      <c r="P28" s="252">
        <v>24.220134130000002</v>
      </c>
      <c r="Q28" s="91" t="s">
        <v>76</v>
      </c>
      <c r="R28" s="76">
        <v>0</v>
      </c>
      <c r="S28" s="91"/>
      <c r="T28" s="76">
        <v>0</v>
      </c>
      <c r="U28" s="91"/>
      <c r="V28" s="76">
        <v>0</v>
      </c>
      <c r="W28" s="91"/>
      <c r="X28" s="91"/>
      <c r="Y28" s="76">
        <v>0</v>
      </c>
      <c r="Z28" s="85"/>
      <c r="AA28" s="76">
        <v>0</v>
      </c>
      <c r="AB28" s="91"/>
      <c r="AC28" s="76">
        <v>0</v>
      </c>
      <c r="AD28" s="91"/>
      <c r="AE28" s="76">
        <v>0</v>
      </c>
      <c r="AF28" s="91"/>
      <c r="AG28" s="252">
        <v>0</v>
      </c>
      <c r="AH28" s="91"/>
      <c r="AI28" s="76">
        <v>0</v>
      </c>
      <c r="AJ28" s="100"/>
      <c r="AK28" s="102" t="s">
        <v>74</v>
      </c>
      <c r="AL28" s="102"/>
      <c r="AM28" s="102" t="s">
        <v>74</v>
      </c>
      <c r="AO28" s="76">
        <v>0</v>
      </c>
      <c r="AQ28" s="76">
        <v>0</v>
      </c>
      <c r="AS28" s="76">
        <v>0</v>
      </c>
    </row>
    <row r="29" spans="1:46" s="61" customFormat="1" ht="6.6" customHeight="1">
      <c r="A29" s="46"/>
      <c r="B29" s="78"/>
      <c r="C29" s="85"/>
      <c r="D29" s="78"/>
      <c r="E29" s="91"/>
      <c r="F29" s="78"/>
      <c r="G29" s="91"/>
      <c r="H29" s="78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385"/>
      <c r="U29" s="91"/>
      <c r="V29" s="385"/>
      <c r="W29" s="91"/>
      <c r="X29" s="91"/>
      <c r="Y29" s="108"/>
      <c r="Z29" s="104"/>
      <c r="AA29" s="97"/>
      <c r="AB29" s="97"/>
      <c r="AC29" s="97"/>
      <c r="AD29" s="97"/>
      <c r="AE29" s="100"/>
      <c r="AF29" s="97"/>
      <c r="AG29" s="91"/>
      <c r="AH29" s="91"/>
      <c r="AI29" s="91"/>
      <c r="AJ29" s="91"/>
    </row>
    <row r="30" spans="1:46" s="72" customFormat="1" ht="24">
      <c r="A30" s="184" t="s">
        <v>189</v>
      </c>
      <c r="B30" s="185">
        <v>50991.163072005125</v>
      </c>
      <c r="C30" s="186"/>
      <c r="D30" s="185">
        <v>39443.283443614295</v>
      </c>
      <c r="E30" s="186"/>
      <c r="F30" s="185">
        <v>41301.367296724231</v>
      </c>
      <c r="G30" s="186"/>
      <c r="H30" s="185">
        <v>68300</v>
      </c>
      <c r="I30" s="186"/>
      <c r="J30" s="185">
        <v>84841</v>
      </c>
      <c r="K30" s="186"/>
      <c r="L30" s="185">
        <v>100858</v>
      </c>
      <c r="M30" s="185"/>
      <c r="N30" s="185">
        <f>N32</f>
        <v>61051</v>
      </c>
      <c r="O30" s="185"/>
      <c r="P30" s="185">
        <f>P32</f>
        <v>69276.733009999996</v>
      </c>
      <c r="Q30" s="186"/>
      <c r="R30" s="185">
        <f>R32</f>
        <v>54941.839421398457</v>
      </c>
      <c r="S30" s="186"/>
      <c r="T30" s="185">
        <f>T32</f>
        <v>74515</v>
      </c>
      <c r="U30" s="186"/>
      <c r="V30" s="185">
        <f>V32</f>
        <v>89261.030270440242</v>
      </c>
      <c r="W30" s="186"/>
      <c r="X30" s="186"/>
      <c r="Y30" s="187"/>
      <c r="Z30" s="187"/>
      <c r="AA30" s="187"/>
      <c r="AB30" s="187"/>
      <c r="AC30" s="187"/>
      <c r="AD30" s="187"/>
      <c r="AE30" s="187"/>
      <c r="AF30" s="187"/>
      <c r="AG30" s="186"/>
      <c r="AH30" s="186"/>
      <c r="AI30" s="186"/>
      <c r="AJ30" s="186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</row>
    <row r="31" spans="1:46" s="4" customFormat="1" ht="6.6" customHeight="1">
      <c r="A31" s="63"/>
      <c r="B31" s="74"/>
      <c r="C31" s="83"/>
      <c r="D31" s="74"/>
      <c r="E31" s="84"/>
      <c r="F31" s="74"/>
      <c r="G31" s="84"/>
      <c r="H31" s="7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305"/>
      <c r="U31" s="84"/>
      <c r="V31" s="305"/>
      <c r="W31" s="84"/>
      <c r="X31" s="84"/>
      <c r="Y31" s="99"/>
      <c r="Z31" s="99"/>
      <c r="AA31" s="103"/>
      <c r="AB31" s="103"/>
      <c r="AC31" s="103"/>
      <c r="AD31" s="103"/>
      <c r="AE31" s="103"/>
      <c r="AF31" s="103"/>
      <c r="AG31" s="84"/>
      <c r="AH31" s="84"/>
      <c r="AI31" s="84"/>
      <c r="AJ31" s="84"/>
    </row>
    <row r="32" spans="1:46" s="22" customFormat="1" ht="24">
      <c r="A32" s="150" t="s">
        <v>148</v>
      </c>
      <c r="B32" s="75">
        <v>50991.163072005125</v>
      </c>
      <c r="C32" s="93"/>
      <c r="D32" s="75">
        <v>39443.283443614295</v>
      </c>
      <c r="E32" s="90"/>
      <c r="F32" s="75">
        <v>41301.367296724231</v>
      </c>
      <c r="G32" s="90"/>
      <c r="H32" s="75">
        <v>68300</v>
      </c>
      <c r="I32" s="90"/>
      <c r="J32" s="75">
        <v>84841</v>
      </c>
      <c r="K32" s="90"/>
      <c r="L32" s="75">
        <v>100858</v>
      </c>
      <c r="M32" s="75"/>
      <c r="N32" s="75">
        <f>SUM(N33:N35)</f>
        <v>61051</v>
      </c>
      <c r="O32" s="75"/>
      <c r="P32" s="75">
        <f t="shared" ref="P32:T32" si="5">SUM(P33:P35)</f>
        <v>69276.733009999996</v>
      </c>
      <c r="Q32" s="90"/>
      <c r="R32" s="75">
        <f t="shared" si="5"/>
        <v>54941.839421398457</v>
      </c>
      <c r="S32" s="90"/>
      <c r="T32" s="75">
        <f t="shared" si="5"/>
        <v>74515</v>
      </c>
      <c r="U32" s="90"/>
      <c r="V32" s="75">
        <f t="shared" ref="V32:W32" si="6">SUM(V33:V35)</f>
        <v>89261.030270440242</v>
      </c>
      <c r="W32" s="90"/>
      <c r="X32" s="90"/>
      <c r="Y32" s="97">
        <v>99.999999999999986</v>
      </c>
      <c r="Z32" s="97"/>
      <c r="AA32" s="97">
        <v>100</v>
      </c>
      <c r="AB32" s="97"/>
      <c r="AC32" s="97">
        <v>100</v>
      </c>
      <c r="AD32" s="97"/>
      <c r="AE32" s="104">
        <v>100</v>
      </c>
      <c r="AF32" s="97"/>
      <c r="AG32" s="104">
        <v>100</v>
      </c>
      <c r="AH32" s="90"/>
      <c r="AI32" s="104">
        <f>SUM(AI33:AI34)</f>
        <v>100</v>
      </c>
      <c r="AJ32" s="104"/>
      <c r="AK32" s="104">
        <f>SUM(AK33:AK34)</f>
        <v>100</v>
      </c>
      <c r="AL32" s="104"/>
      <c r="AM32" s="104">
        <f t="shared" ref="AM32" si="7">SUM(AM33:AM34)</f>
        <v>100</v>
      </c>
      <c r="AO32" s="104">
        <f>SUM(AO33:AO34)</f>
        <v>99.999999999999986</v>
      </c>
      <c r="AQ32" s="104">
        <f>SUM(AQ33:AQ34)</f>
        <v>100</v>
      </c>
      <c r="AS32" s="104">
        <f>SUM(AS33:AS34)</f>
        <v>100</v>
      </c>
    </row>
    <row r="33" spans="1:46" s="4" customFormat="1" ht="12">
      <c r="A33" s="151" t="s">
        <v>28</v>
      </c>
      <c r="B33" s="76">
        <v>39788.51658131904</v>
      </c>
      <c r="C33" s="84"/>
      <c r="D33" s="76">
        <v>22529.712243289498</v>
      </c>
      <c r="E33" s="84"/>
      <c r="F33" s="76">
        <v>23918.424204313542</v>
      </c>
      <c r="G33" s="84"/>
      <c r="H33" s="76">
        <v>53505</v>
      </c>
      <c r="I33" s="84"/>
      <c r="J33" s="76">
        <v>61623</v>
      </c>
      <c r="K33" s="84"/>
      <c r="L33" s="76">
        <v>50509</v>
      </c>
      <c r="M33" s="84"/>
      <c r="N33" s="76">
        <v>19371</v>
      </c>
      <c r="O33" s="84"/>
      <c r="P33" s="76">
        <v>24159.509559999999</v>
      </c>
      <c r="Q33" s="84"/>
      <c r="R33" s="76">
        <v>15366.595416856293</v>
      </c>
      <c r="S33" s="84"/>
      <c r="T33" s="389">
        <v>18078</v>
      </c>
      <c r="U33" s="84"/>
      <c r="V33" s="389">
        <v>21628.794591560028</v>
      </c>
      <c r="W33" s="84"/>
      <c r="X33" s="84"/>
      <c r="Y33" s="100">
        <v>78.51741551411024</v>
      </c>
      <c r="Z33" s="99"/>
      <c r="AA33" s="100">
        <v>57.824402530575192</v>
      </c>
      <c r="AB33" s="100"/>
      <c r="AC33" s="100">
        <v>58.090580379151213</v>
      </c>
      <c r="AD33" s="100"/>
      <c r="AE33" s="100">
        <v>78.480697019478995</v>
      </c>
      <c r="AF33" s="100"/>
      <c r="AG33" s="100">
        <f>J33/SUM($J$33:$J$34)*100</f>
        <v>75.810102600693853</v>
      </c>
      <c r="AH33" s="84"/>
      <c r="AI33" s="100">
        <f>L33/SUM($L$33:$L$34)*100</f>
        <v>54.108282984102495</v>
      </c>
      <c r="AJ33" s="100"/>
      <c r="AK33" s="100">
        <f>N33/SUM($N$33:$N$34)*100</f>
        <v>38.177733104712352</v>
      </c>
      <c r="AL33" s="100"/>
      <c r="AM33" s="100">
        <f>P33/SUM($P$33:$P$34)*100</f>
        <v>41.730096004615213</v>
      </c>
      <c r="AN33" s="100"/>
      <c r="AO33" s="100">
        <f>R33/SUM($R$33:$R$34)*100</f>
        <v>41.474632501712613</v>
      </c>
      <c r="AP33" s="100"/>
      <c r="AQ33" s="100">
        <f>T33/SUM($T$33:$T$34)*100</f>
        <v>34.265893324235186</v>
      </c>
      <c r="AS33" s="100">
        <f>V33/SUM($V$33:$V$34)*100</f>
        <v>38.141019105765629</v>
      </c>
    </row>
    <row r="34" spans="1:46" s="4" customFormat="1" ht="12">
      <c r="A34" s="151" t="s">
        <v>29</v>
      </c>
      <c r="B34" s="76">
        <v>10886.249419057913</v>
      </c>
      <c r="C34" s="84"/>
      <c r="D34" s="76">
        <v>16432.579206893155</v>
      </c>
      <c r="E34" s="84"/>
      <c r="F34" s="76">
        <v>17255.934957189853</v>
      </c>
      <c r="G34" s="84"/>
      <c r="H34" s="76">
        <v>14671</v>
      </c>
      <c r="I34" s="84"/>
      <c r="J34" s="76">
        <v>19663</v>
      </c>
      <c r="K34" s="84"/>
      <c r="L34" s="76">
        <v>42839</v>
      </c>
      <c r="M34" s="84"/>
      <c r="N34" s="76">
        <v>31368</v>
      </c>
      <c r="O34" s="84"/>
      <c r="P34" s="76">
        <v>33735.180059999999</v>
      </c>
      <c r="Q34" s="84"/>
      <c r="R34" s="76">
        <v>21683.993075330487</v>
      </c>
      <c r="S34" s="84"/>
      <c r="T34" s="389">
        <v>34680</v>
      </c>
      <c r="U34" s="84"/>
      <c r="V34" s="389">
        <v>35078.642961650206</v>
      </c>
      <c r="W34" s="84"/>
      <c r="X34" s="84"/>
      <c r="Y34" s="100">
        <v>21.482584485889745</v>
      </c>
      <c r="Z34" s="99"/>
      <c r="AA34" s="100">
        <v>42.175597469424815</v>
      </c>
      <c r="AB34" s="100"/>
      <c r="AC34" s="100">
        <v>41.909419620848787</v>
      </c>
      <c r="AD34" s="100"/>
      <c r="AE34" s="100">
        <v>21.519302980521005</v>
      </c>
      <c r="AF34" s="100"/>
      <c r="AG34" s="100">
        <v>24.189897399306155</v>
      </c>
      <c r="AH34" s="84"/>
      <c r="AI34" s="100">
        <f>L34/SUM($L$33:$L$34)*100</f>
        <v>45.891717015897505</v>
      </c>
      <c r="AJ34" s="100"/>
      <c r="AK34" s="100">
        <f>N34/SUM($N$33:$N$34)*100</f>
        <v>61.822266895287648</v>
      </c>
      <c r="AL34" s="100"/>
      <c r="AM34" s="100">
        <f>P34/SUM($P$33:$P$34)*100</f>
        <v>58.269903995384787</v>
      </c>
      <c r="AO34" s="100">
        <f>R34/SUM($R$33:$R$34)*100</f>
        <v>58.525367498287373</v>
      </c>
      <c r="AQ34" s="100">
        <f>T34/SUM($T$33:$T$34)*100</f>
        <v>65.734106675764821</v>
      </c>
      <c r="AS34" s="100">
        <f>V34/SUM($V$33:$V$34)*100</f>
        <v>61.858980894234371</v>
      </c>
    </row>
    <row r="35" spans="1:46" s="4" customFormat="1" ht="12">
      <c r="A35" s="151" t="s">
        <v>3</v>
      </c>
      <c r="B35" s="76">
        <v>316.39707162817183</v>
      </c>
      <c r="C35" s="84" t="s">
        <v>76</v>
      </c>
      <c r="D35" s="76">
        <v>480.9919934316456</v>
      </c>
      <c r="E35" s="84" t="s">
        <v>76</v>
      </c>
      <c r="F35" s="76">
        <v>127.00813522083736</v>
      </c>
      <c r="G35" s="84" t="s">
        <v>76</v>
      </c>
      <c r="H35" s="76">
        <v>124</v>
      </c>
      <c r="I35" s="84" t="s">
        <v>76</v>
      </c>
      <c r="J35" s="76">
        <v>3555</v>
      </c>
      <c r="K35" s="84"/>
      <c r="L35" s="76">
        <v>7510</v>
      </c>
      <c r="M35" s="84"/>
      <c r="N35" s="76">
        <v>10312</v>
      </c>
      <c r="O35" s="84"/>
      <c r="P35" s="76">
        <v>11382.043390000001</v>
      </c>
      <c r="Q35" s="84"/>
      <c r="R35" s="76">
        <v>17891.250929211674</v>
      </c>
      <c r="S35" s="84"/>
      <c r="T35" s="389">
        <v>21757</v>
      </c>
      <c r="U35" s="84"/>
      <c r="V35" s="389">
        <v>32553.592717230007</v>
      </c>
      <c r="W35" s="84"/>
      <c r="X35" s="84"/>
      <c r="Y35" s="102" t="s">
        <v>74</v>
      </c>
      <c r="Z35" s="99"/>
      <c r="AA35" s="102" t="s">
        <v>74</v>
      </c>
      <c r="AB35" s="103"/>
      <c r="AC35" s="102" t="s">
        <v>74</v>
      </c>
      <c r="AD35" s="103"/>
      <c r="AE35" s="102" t="s">
        <v>74</v>
      </c>
      <c r="AF35" s="103"/>
      <c r="AG35" s="102" t="s">
        <v>74</v>
      </c>
      <c r="AH35" s="84"/>
      <c r="AI35" s="102" t="s">
        <v>74</v>
      </c>
      <c r="AJ35" s="102"/>
      <c r="AK35" s="102" t="s">
        <v>74</v>
      </c>
      <c r="AL35" s="102"/>
      <c r="AM35" s="102" t="s">
        <v>74</v>
      </c>
      <c r="AO35" s="102" t="s">
        <v>74</v>
      </c>
      <c r="AQ35" s="102" t="s">
        <v>74</v>
      </c>
      <c r="AS35" s="102" t="s">
        <v>74</v>
      </c>
    </row>
    <row r="36" spans="1:46" s="4" customFormat="1" ht="6.6" customHeight="1">
      <c r="A36" s="45"/>
      <c r="B36" s="76"/>
      <c r="C36" s="84"/>
      <c r="D36" s="76"/>
      <c r="E36" s="84"/>
      <c r="F36" s="76"/>
      <c r="G36" s="84"/>
      <c r="H36" s="76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389"/>
      <c r="U36" s="84"/>
      <c r="V36" s="389"/>
      <c r="W36" s="84"/>
      <c r="X36" s="84"/>
      <c r="Y36" s="99"/>
      <c r="Z36" s="99"/>
      <c r="AA36" s="103"/>
      <c r="AB36" s="103"/>
      <c r="AC36" s="103"/>
      <c r="AD36" s="103"/>
      <c r="AE36" s="103"/>
      <c r="AF36" s="103"/>
      <c r="AG36" s="84"/>
      <c r="AH36" s="84"/>
      <c r="AI36" s="84"/>
      <c r="AJ36" s="84"/>
    </row>
    <row r="37" spans="1:46" s="22" customFormat="1" ht="24">
      <c r="A37" s="48" t="s">
        <v>126</v>
      </c>
      <c r="B37" s="75">
        <v>50991.163072004885</v>
      </c>
      <c r="C37" s="90"/>
      <c r="D37" s="75">
        <v>39443.283443614331</v>
      </c>
      <c r="E37" s="90"/>
      <c r="F37" s="75">
        <v>41301.367296724202</v>
      </c>
      <c r="G37" s="90"/>
      <c r="H37" s="75">
        <v>68300</v>
      </c>
      <c r="I37" s="90"/>
      <c r="J37" s="75">
        <v>84841</v>
      </c>
      <c r="K37" s="90"/>
      <c r="L37" s="75">
        <f>SUM(L38:L39)+L42</f>
        <v>100857.54465018969</v>
      </c>
      <c r="M37" s="75"/>
      <c r="N37" s="75">
        <f>SUM(N38:N39)+N42</f>
        <v>61050</v>
      </c>
      <c r="O37" s="75"/>
      <c r="P37" s="75">
        <f t="shared" ref="P37:T37" si="8">SUM(P38:P39)+P42</f>
        <v>69276.733009129995</v>
      </c>
      <c r="Q37" s="90"/>
      <c r="R37" s="75">
        <f t="shared" si="8"/>
        <v>54941.83942139837</v>
      </c>
      <c r="S37" s="90"/>
      <c r="T37" s="75">
        <f t="shared" si="8"/>
        <v>74515</v>
      </c>
      <c r="U37" s="90"/>
      <c r="V37" s="75">
        <f t="shared" ref="V37:W37" si="9">SUM(V38:V39)+V42</f>
        <v>89261.03027044014</v>
      </c>
      <c r="W37" s="90"/>
      <c r="X37" s="90"/>
      <c r="Y37" s="97">
        <v>99.999999999999517</v>
      </c>
      <c r="Z37" s="97"/>
      <c r="AA37" s="97">
        <v>100.00000000000011</v>
      </c>
      <c r="AB37" s="97"/>
      <c r="AC37" s="97">
        <v>99.999999999999943</v>
      </c>
      <c r="AD37" s="97"/>
      <c r="AE37" s="104">
        <v>100</v>
      </c>
      <c r="AF37" s="97"/>
      <c r="AG37" s="104">
        <v>100</v>
      </c>
      <c r="AH37" s="90"/>
      <c r="AI37" s="104">
        <f>SUM(AI38:AI39)</f>
        <v>100</v>
      </c>
      <c r="AJ37" s="104"/>
      <c r="AK37" s="104">
        <f>SUM(AK38:AK39)</f>
        <v>100.00000000000001</v>
      </c>
      <c r="AL37" s="104"/>
      <c r="AM37" s="104">
        <f t="shared" ref="AM37" si="10">SUM(AM38:AM39)</f>
        <v>100</v>
      </c>
      <c r="AO37" s="104">
        <f t="shared" ref="AO37:AQ37" si="11">SUM(AO38:AO39)</f>
        <v>99.999999999999986</v>
      </c>
      <c r="AQ37" s="104">
        <f t="shared" si="11"/>
        <v>100</v>
      </c>
      <c r="AS37" s="104">
        <f t="shared" ref="AS37:AT37" si="12">SUM(AS38:AS39)</f>
        <v>100.00000000000001</v>
      </c>
    </row>
    <row r="38" spans="1:46" s="1" customFormat="1" ht="12">
      <c r="A38" s="152" t="s">
        <v>79</v>
      </c>
      <c r="B38" s="76">
        <v>9963.2508186487503</v>
      </c>
      <c r="C38" s="85"/>
      <c r="D38" s="76">
        <v>9361.2209535734673</v>
      </c>
      <c r="E38" s="85"/>
      <c r="F38" s="76">
        <v>11773.481471435218</v>
      </c>
      <c r="G38" s="85"/>
      <c r="H38" s="76">
        <v>14734</v>
      </c>
      <c r="I38" s="85"/>
      <c r="J38" s="76">
        <v>11380</v>
      </c>
      <c r="K38" s="85"/>
      <c r="L38" s="76">
        <v>15535.373387697353</v>
      </c>
      <c r="M38" s="85"/>
      <c r="N38" s="76">
        <v>10277</v>
      </c>
      <c r="O38" s="85"/>
      <c r="P38" s="76">
        <v>9567.1856489999991</v>
      </c>
      <c r="Q38" s="85"/>
      <c r="R38" s="76">
        <v>7399.5700750926881</v>
      </c>
      <c r="S38" s="85"/>
      <c r="T38" s="390">
        <v>11498</v>
      </c>
      <c r="U38" s="85"/>
      <c r="V38" s="390">
        <v>17525.520158199994</v>
      </c>
      <c r="W38" s="85"/>
      <c r="X38" s="85"/>
      <c r="Y38" s="100">
        <v>19.53917153170157</v>
      </c>
      <c r="Z38" s="99"/>
      <c r="AA38" s="100">
        <v>23.733371403918987</v>
      </c>
      <c r="AB38" s="100"/>
      <c r="AC38" s="100">
        <v>28.506275317352554</v>
      </c>
      <c r="AD38" s="100"/>
      <c r="AE38" s="100">
        <v>21.572474377745241</v>
      </c>
      <c r="AF38" s="100"/>
      <c r="AG38" s="100">
        <v>13.413326104124184</v>
      </c>
      <c r="AH38" s="85"/>
      <c r="AI38" s="100">
        <f>L38/SUM($L$38:$L$39)*100</f>
        <v>15.404810738412095</v>
      </c>
      <c r="AJ38" s="100"/>
      <c r="AK38" s="100">
        <f>N38/SUM($N$38:$N$39)*100</f>
        <v>16.848093380110825</v>
      </c>
      <c r="AL38" s="100"/>
      <c r="AM38" s="100">
        <f>P38/SUM($P$38:$P$39)*100</f>
        <v>13.816780933581679</v>
      </c>
      <c r="AO38" s="100">
        <f>R38/SUM($R$38:$R$39)*100</f>
        <v>13.468005718444791</v>
      </c>
      <c r="AQ38" s="100">
        <f>T38/SUM($T$38:$T$39)*100</f>
        <v>15.430450244917132</v>
      </c>
      <c r="AS38" s="100">
        <f>V38/SUM($V$38:$V$39)*100</f>
        <v>19.637678819109325</v>
      </c>
    </row>
    <row r="39" spans="1:46" s="1" customFormat="1" ht="12">
      <c r="A39" s="153" t="s">
        <v>127</v>
      </c>
      <c r="B39" s="76">
        <v>41027.912253356131</v>
      </c>
      <c r="C39" s="85"/>
      <c r="D39" s="76">
        <v>30082.062490040866</v>
      </c>
      <c r="E39" s="85"/>
      <c r="F39" s="76">
        <v>29527.88582528898</v>
      </c>
      <c r="G39" s="85"/>
      <c r="H39" s="76">
        <v>53566</v>
      </c>
      <c r="I39" s="85"/>
      <c r="J39" s="76">
        <v>73461</v>
      </c>
      <c r="K39" s="85"/>
      <c r="L39" s="76">
        <f>SUM(L40:L41)</f>
        <v>85312.171262492338</v>
      </c>
      <c r="M39" s="76"/>
      <c r="N39" s="76">
        <f>SUM(N40:N41)</f>
        <v>50721</v>
      </c>
      <c r="O39" s="76"/>
      <c r="P39" s="76">
        <f t="shared" ref="P39:T39" si="13">SUM(P40:P41)</f>
        <v>59676.046150000002</v>
      </c>
      <c r="Q39" s="85"/>
      <c r="R39" s="76">
        <f t="shared" si="13"/>
        <v>47542.269346305678</v>
      </c>
      <c r="S39" s="85"/>
      <c r="T39" s="76">
        <f t="shared" si="13"/>
        <v>63017</v>
      </c>
      <c r="U39" s="85"/>
      <c r="V39" s="76">
        <f t="shared" ref="V39:W39" si="14">SUM(V40:V41)</f>
        <v>71718.836670500154</v>
      </c>
      <c r="W39" s="85"/>
      <c r="X39" s="85"/>
      <c r="Y39" s="119">
        <v>80.460828468297947</v>
      </c>
      <c r="Z39" s="99"/>
      <c r="AA39" s="119">
        <v>76.266628596081119</v>
      </c>
      <c r="AB39" s="100"/>
      <c r="AC39" s="119">
        <v>71.493724682647382</v>
      </c>
      <c r="AD39" s="100"/>
      <c r="AE39" s="100">
        <v>78.427525622254763</v>
      </c>
      <c r="AF39" s="100"/>
      <c r="AG39" s="100">
        <v>86.586673895875819</v>
      </c>
      <c r="AH39" s="85"/>
      <c r="AI39" s="100">
        <f>L39/SUM($L$38:$L$39)*100</f>
        <v>84.595189261587905</v>
      </c>
      <c r="AJ39" s="100"/>
      <c r="AK39" s="100">
        <f>N39/SUM($N$38:$N$39)*100</f>
        <v>83.151906619889189</v>
      </c>
      <c r="AL39" s="100"/>
      <c r="AM39" s="100">
        <f>P39/SUM($P$38:$P$39)*100</f>
        <v>86.183219066418317</v>
      </c>
      <c r="AO39" s="100">
        <f>R39/SUM($R$38:$R$39)*100</f>
        <v>86.5319942815552</v>
      </c>
      <c r="AQ39" s="100">
        <f>T39/SUM($T$38:$T$39)*100</f>
        <v>84.569549755082875</v>
      </c>
      <c r="AS39" s="100">
        <f>V39/SUM($V$38:$V$39)*100</f>
        <v>80.362321180890689</v>
      </c>
    </row>
    <row r="40" spans="1:46" s="4" customFormat="1" ht="13.5">
      <c r="A40" s="154" t="s">
        <v>149</v>
      </c>
      <c r="B40" s="76">
        <v>28303.668896067509</v>
      </c>
      <c r="C40" s="84"/>
      <c r="D40" s="76">
        <v>27491.986245105152</v>
      </c>
      <c r="E40" s="84"/>
      <c r="F40" s="76">
        <v>28515.289512765499</v>
      </c>
      <c r="G40" s="84"/>
      <c r="H40" s="76">
        <v>43454</v>
      </c>
      <c r="I40" s="84"/>
      <c r="J40" s="76">
        <v>51337</v>
      </c>
      <c r="K40" s="84"/>
      <c r="L40" s="76">
        <v>43380.687343035024</v>
      </c>
      <c r="M40" s="84"/>
      <c r="N40" s="76">
        <v>17917</v>
      </c>
      <c r="O40" s="84"/>
      <c r="P40" s="76">
        <v>17404.59835</v>
      </c>
      <c r="Q40" s="84"/>
      <c r="R40" s="76">
        <v>18101.703285550517</v>
      </c>
      <c r="S40" s="84"/>
      <c r="T40" s="389">
        <v>28017</v>
      </c>
      <c r="U40" s="84"/>
      <c r="V40" s="389">
        <v>34840.120987790018</v>
      </c>
      <c r="W40" s="84"/>
      <c r="X40" s="84"/>
      <c r="Y40" s="100">
        <v>55.507007863499048</v>
      </c>
      <c r="Z40" s="99"/>
      <c r="AA40" s="100">
        <v>69.700044836292633</v>
      </c>
      <c r="AB40" s="100"/>
      <c r="AC40" s="100">
        <v>69.041998798492941</v>
      </c>
      <c r="AD40" s="100"/>
      <c r="AE40" s="100">
        <v>63.622254758418741</v>
      </c>
      <c r="AF40" s="100"/>
      <c r="AG40" s="100">
        <v>60.509659244940536</v>
      </c>
      <c r="AH40" s="84"/>
      <c r="AI40" s="100">
        <f>L40/SUM($L$38:$L$39)*100</f>
        <v>43.016106632550944</v>
      </c>
      <c r="AJ40" s="100"/>
      <c r="AK40" s="100">
        <f>N40/SUM($N$38:$N$39)*100</f>
        <v>29.373094199809831</v>
      </c>
      <c r="AL40" s="100"/>
      <c r="AM40" s="100">
        <f>P40/SUM($P$38:$P$39)*100</f>
        <v>25.135450639453477</v>
      </c>
      <c r="AO40" s="100">
        <f>R40/SUM($R$38:$R$39)*100</f>
        <v>32.9470281231618</v>
      </c>
      <c r="AQ40" s="100">
        <f>T40/SUM($T$38:$T$39)*100</f>
        <v>37.599141112527676</v>
      </c>
      <c r="AS40" s="100">
        <f>V40/SUM($V$38:$V$39)*100</f>
        <v>39.039018517062992</v>
      </c>
    </row>
    <row r="41" spans="1:46" s="2" customFormat="1" ht="13.5">
      <c r="A41" s="154" t="s">
        <v>150</v>
      </c>
      <c r="B41" s="76">
        <v>12724.24335728862</v>
      </c>
      <c r="C41" s="85"/>
      <c r="D41" s="76">
        <v>2590.0762449357153</v>
      </c>
      <c r="E41" s="85"/>
      <c r="F41" s="76">
        <v>1012.5963125234829</v>
      </c>
      <c r="G41" s="85"/>
      <c r="H41" s="76">
        <v>10112</v>
      </c>
      <c r="I41" s="85"/>
      <c r="J41" s="76">
        <v>22124</v>
      </c>
      <c r="K41" s="85"/>
      <c r="L41" s="76">
        <v>41931.483919457321</v>
      </c>
      <c r="M41" s="85"/>
      <c r="N41" s="76">
        <v>32804</v>
      </c>
      <c r="O41" s="85"/>
      <c r="P41" s="76">
        <v>42271.447800000002</v>
      </c>
      <c r="Q41" s="85"/>
      <c r="R41" s="76">
        <v>29440.566060755162</v>
      </c>
      <c r="S41" s="85"/>
      <c r="T41" s="390">
        <v>35000</v>
      </c>
      <c r="U41" s="85"/>
      <c r="V41" s="390">
        <v>36878.715682710135</v>
      </c>
      <c r="W41" s="85"/>
      <c r="X41" s="85"/>
      <c r="Y41" s="100">
        <v>24.953820604798896</v>
      </c>
      <c r="Z41" s="100"/>
      <c r="AA41" s="100">
        <v>6.5665837597884815</v>
      </c>
      <c r="AB41" s="100"/>
      <c r="AC41" s="100">
        <v>2.4517258841544352</v>
      </c>
      <c r="AD41" s="100"/>
      <c r="AE41" s="100">
        <v>14.805270863836018</v>
      </c>
      <c r="AF41" s="100"/>
      <c r="AG41" s="100">
        <v>26.077014650935279</v>
      </c>
      <c r="AH41" s="85"/>
      <c r="AI41" s="100">
        <f>L41/SUM($L$38:$L$39)*100</f>
        <v>41.579082629036968</v>
      </c>
      <c r="AJ41" s="100"/>
      <c r="AK41" s="100">
        <f>N41/SUM($N$38:$N$39)*100</f>
        <v>53.778812420079348</v>
      </c>
      <c r="AL41" s="100"/>
      <c r="AM41" s="100">
        <f>P41/SUM($P$38:$P$39)*100</f>
        <v>61.047768426964844</v>
      </c>
      <c r="AO41" s="100">
        <f>R41/SUM($R$38:$R$39)*100</f>
        <v>53.584966158393399</v>
      </c>
      <c r="AQ41" s="100">
        <f>T41/SUM($T$38:$T$39)*100</f>
        <v>46.970408642555192</v>
      </c>
      <c r="AS41" s="100">
        <f>V41/SUM($V$38:$V$39)*100</f>
        <v>41.323302663827697</v>
      </c>
    </row>
    <row r="42" spans="1:46" s="2" customFormat="1" ht="12">
      <c r="A42" s="151" t="s">
        <v>3</v>
      </c>
      <c r="B42" s="76">
        <v>0</v>
      </c>
      <c r="C42" s="85"/>
      <c r="D42" s="76">
        <v>0</v>
      </c>
      <c r="E42" s="85"/>
      <c r="F42" s="76">
        <v>0</v>
      </c>
      <c r="G42" s="85"/>
      <c r="H42" s="76">
        <v>0</v>
      </c>
      <c r="I42" s="85"/>
      <c r="J42" s="76">
        <v>0</v>
      </c>
      <c r="K42" s="85"/>
      <c r="L42" s="76">
        <v>10</v>
      </c>
      <c r="M42" s="84" t="s">
        <v>76</v>
      </c>
      <c r="N42" s="76">
        <v>52</v>
      </c>
      <c r="O42" s="84" t="s">
        <v>76</v>
      </c>
      <c r="P42" s="76">
        <v>33.501210129999997</v>
      </c>
      <c r="Q42" s="84" t="s">
        <v>76</v>
      </c>
      <c r="R42" s="76">
        <v>0</v>
      </c>
      <c r="S42" s="84"/>
      <c r="T42" s="76">
        <v>0</v>
      </c>
      <c r="U42" s="84"/>
      <c r="V42" s="76">
        <v>16.673441740000001</v>
      </c>
      <c r="W42" s="84" t="s">
        <v>76</v>
      </c>
      <c r="X42" s="84"/>
      <c r="Y42" s="100">
        <v>0</v>
      </c>
      <c r="Z42" s="100"/>
      <c r="AA42" s="100">
        <v>0</v>
      </c>
      <c r="AB42" s="100"/>
      <c r="AC42" s="100">
        <v>0</v>
      </c>
      <c r="AD42" s="100"/>
      <c r="AE42" s="100">
        <v>0</v>
      </c>
      <c r="AF42" s="100"/>
      <c r="AG42" s="100">
        <v>0</v>
      </c>
      <c r="AH42" s="85"/>
      <c r="AI42" s="102" t="s">
        <v>74</v>
      </c>
      <c r="AJ42" s="102"/>
      <c r="AK42" s="102" t="s">
        <v>74</v>
      </c>
      <c r="AL42" s="102"/>
      <c r="AM42" s="102" t="s">
        <v>74</v>
      </c>
      <c r="AO42" s="102" t="s">
        <v>74</v>
      </c>
      <c r="AQ42" s="102" t="s">
        <v>74</v>
      </c>
      <c r="AS42" s="102" t="s">
        <v>74</v>
      </c>
    </row>
    <row r="43" spans="1:46" s="2" customFormat="1" ht="6" customHeight="1">
      <c r="A43" s="11"/>
      <c r="B43" s="77"/>
      <c r="C43" s="85"/>
      <c r="D43" s="77"/>
      <c r="E43" s="85"/>
      <c r="F43" s="77"/>
      <c r="G43" s="85"/>
      <c r="H43" s="77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304"/>
      <c r="U43" s="85"/>
      <c r="V43" s="304"/>
      <c r="W43" s="85"/>
      <c r="X43" s="85"/>
      <c r="Y43" s="100"/>
      <c r="Z43" s="100"/>
      <c r="AA43" s="100"/>
      <c r="AB43" s="100"/>
      <c r="AC43" s="100"/>
      <c r="AD43" s="100"/>
      <c r="AE43" s="100"/>
      <c r="AF43" s="100"/>
      <c r="AG43" s="85"/>
      <c r="AH43" s="85"/>
      <c r="AI43" s="85"/>
      <c r="AJ43" s="85"/>
    </row>
    <row r="44" spans="1:46" s="4" customFormat="1" ht="36">
      <c r="A44" s="188" t="s">
        <v>190</v>
      </c>
      <c r="B44" s="189">
        <v>28303.668896067527</v>
      </c>
      <c r="C44" s="190"/>
      <c r="D44" s="189">
        <v>27491.986245105007</v>
      </c>
      <c r="E44" s="190"/>
      <c r="F44" s="189">
        <v>28515.289512765507</v>
      </c>
      <c r="G44" s="190"/>
      <c r="H44" s="189">
        <v>43454</v>
      </c>
      <c r="I44" s="190"/>
      <c r="J44" s="189">
        <v>51336.626737009799</v>
      </c>
      <c r="K44" s="190"/>
      <c r="L44" s="189">
        <f>L46</f>
        <v>43380.687343034377</v>
      </c>
      <c r="M44" s="189"/>
      <c r="N44" s="189">
        <f t="shared" ref="N44:R44" si="15">N46</f>
        <v>17917</v>
      </c>
      <c r="O44" s="189"/>
      <c r="P44" s="189">
        <f t="shared" si="15"/>
        <v>17404.5983481</v>
      </c>
      <c r="Q44" s="190"/>
      <c r="R44" s="189">
        <f t="shared" si="15"/>
        <v>18101.703285550513</v>
      </c>
      <c r="S44" s="190"/>
      <c r="T44" s="189">
        <f t="shared" ref="T44:V44" si="16">T46</f>
        <v>28017</v>
      </c>
      <c r="U44" s="190"/>
      <c r="V44" s="189">
        <f t="shared" si="16"/>
        <v>34840.120987789975</v>
      </c>
      <c r="W44" s="190"/>
      <c r="X44" s="190"/>
      <c r="Y44" s="191"/>
      <c r="Z44" s="191"/>
      <c r="AA44" s="191"/>
      <c r="AB44" s="191"/>
      <c r="AC44" s="191"/>
      <c r="AD44" s="191"/>
      <c r="AE44" s="191"/>
      <c r="AF44" s="191"/>
      <c r="AG44" s="190"/>
      <c r="AH44" s="190"/>
      <c r="AI44" s="190"/>
      <c r="AJ44" s="190"/>
      <c r="AK44" s="293"/>
      <c r="AL44" s="293"/>
      <c r="AM44" s="293"/>
      <c r="AN44" s="293"/>
      <c r="AO44" s="293"/>
      <c r="AP44" s="293"/>
      <c r="AQ44" s="293"/>
      <c r="AR44" s="292"/>
      <c r="AS44" s="293"/>
      <c r="AT44" s="292"/>
    </row>
    <row r="45" spans="1:46" s="4" customFormat="1" ht="6.6" customHeight="1">
      <c r="A45" s="44"/>
      <c r="B45" s="38"/>
      <c r="C45" s="83"/>
      <c r="D45" s="38"/>
      <c r="E45" s="84"/>
      <c r="F45" s="38"/>
      <c r="G45" s="84"/>
      <c r="H45" s="38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99"/>
      <c r="Z45" s="99"/>
      <c r="AA45" s="103"/>
      <c r="AB45" s="103"/>
      <c r="AC45" s="103"/>
      <c r="AD45" s="103"/>
      <c r="AE45" s="103"/>
      <c r="AF45" s="103"/>
      <c r="AG45" s="84"/>
      <c r="AH45" s="84"/>
      <c r="AI45" s="84"/>
      <c r="AJ45" s="84"/>
    </row>
    <row r="46" spans="1:46" s="22" customFormat="1" ht="24">
      <c r="A46" s="21" t="s">
        <v>128</v>
      </c>
      <c r="B46" s="75">
        <v>28303.668896067527</v>
      </c>
      <c r="C46" s="90"/>
      <c r="D46" s="75">
        <v>27491.986245105007</v>
      </c>
      <c r="E46" s="90"/>
      <c r="F46" s="75">
        <v>28515.289512765507</v>
      </c>
      <c r="G46" s="90"/>
      <c r="H46" s="75">
        <v>43454</v>
      </c>
      <c r="I46" s="90"/>
      <c r="J46" s="75">
        <v>51336.626737009799</v>
      </c>
      <c r="K46" s="90"/>
      <c r="L46" s="271">
        <f>SUM(L47:L55)</f>
        <v>43380.687343034377</v>
      </c>
      <c r="M46" s="271"/>
      <c r="N46" s="271">
        <f t="shared" ref="N46:R46" si="17">SUM(N47:N55)</f>
        <v>17917</v>
      </c>
      <c r="O46" s="271"/>
      <c r="P46" s="271">
        <f t="shared" si="17"/>
        <v>17404.5983481</v>
      </c>
      <c r="Q46" s="90"/>
      <c r="R46" s="271">
        <f t="shared" si="17"/>
        <v>18101.703285550513</v>
      </c>
      <c r="S46" s="90"/>
      <c r="T46" s="271">
        <f t="shared" ref="T46:V46" si="18">SUM(T47:T55)</f>
        <v>28017</v>
      </c>
      <c r="U46" s="90"/>
      <c r="V46" s="271">
        <f t="shared" si="18"/>
        <v>34840.120987789975</v>
      </c>
      <c r="W46" s="90"/>
      <c r="X46" s="90"/>
      <c r="Y46" s="97">
        <v>99.999999999999986</v>
      </c>
      <c r="Z46" s="97"/>
      <c r="AA46" s="97">
        <v>100</v>
      </c>
      <c r="AB46" s="97"/>
      <c r="AC46" s="97">
        <v>100</v>
      </c>
      <c r="AD46" s="97"/>
      <c r="AE46" s="104">
        <v>100.00000000000001</v>
      </c>
      <c r="AF46" s="97"/>
      <c r="AG46" s="104">
        <v>100.00000000000001</v>
      </c>
      <c r="AH46" s="90"/>
      <c r="AI46" s="104">
        <f>SUM(AI47:AI54)</f>
        <v>100</v>
      </c>
      <c r="AJ46" s="104"/>
      <c r="AK46" s="104">
        <f>SUM(AK47:AK54)</f>
        <v>99.999999999999986</v>
      </c>
      <c r="AL46" s="104"/>
      <c r="AM46" s="104">
        <f t="shared" ref="AM46" si="19">SUM(AM47:AM54)</f>
        <v>100.00000000000003</v>
      </c>
      <c r="AN46" s="104"/>
      <c r="AO46" s="104">
        <f t="shared" ref="AO46:AQ46" si="20">SUM(AO47:AO54)</f>
        <v>100.00000000000001</v>
      </c>
      <c r="AP46" s="104"/>
      <c r="AQ46" s="104">
        <f t="shared" si="20"/>
        <v>100</v>
      </c>
      <c r="AS46" s="104">
        <f t="shared" ref="AS46:AT46" si="21">SUM(AS47:AS54)</f>
        <v>100</v>
      </c>
    </row>
    <row r="47" spans="1:46" s="4" customFormat="1" ht="12">
      <c r="A47" s="121" t="s">
        <v>8</v>
      </c>
      <c r="B47" s="76">
        <v>7276.389155875564</v>
      </c>
      <c r="C47" s="83"/>
      <c r="D47" s="76">
        <v>9496.0612489956056</v>
      </c>
      <c r="E47" s="85"/>
      <c r="F47" s="76">
        <v>11385.336114424332</v>
      </c>
      <c r="G47" s="85"/>
      <c r="H47" s="76">
        <v>17084</v>
      </c>
      <c r="I47" s="85"/>
      <c r="J47" s="76">
        <v>24087.983574225516</v>
      </c>
      <c r="K47" s="85"/>
      <c r="L47" s="76">
        <v>18117.116777460851</v>
      </c>
      <c r="M47" s="85"/>
      <c r="N47" s="76">
        <v>8067</v>
      </c>
      <c r="O47" s="85"/>
      <c r="P47" s="76">
        <v>7683.3822010000004</v>
      </c>
      <c r="Q47" s="85"/>
      <c r="R47" s="76">
        <v>8166.2634172384423</v>
      </c>
      <c r="S47" s="85"/>
      <c r="T47" s="76">
        <v>13083</v>
      </c>
      <c r="U47" s="85"/>
      <c r="V47" s="76">
        <v>14920.726043749988</v>
      </c>
      <c r="W47" s="85"/>
      <c r="X47" s="85"/>
      <c r="Y47" s="100">
        <v>25.719767571000506</v>
      </c>
      <c r="Z47" s="99"/>
      <c r="AA47" s="100">
        <v>34.575540207901078</v>
      </c>
      <c r="AB47" s="100"/>
      <c r="AC47" s="100">
        <v>40.013012318394523</v>
      </c>
      <c r="AD47" s="100"/>
      <c r="AE47" s="100">
        <v>39.337769693062242</v>
      </c>
      <c r="AF47" s="100"/>
      <c r="AG47" s="100">
        <v>46.954418939666894</v>
      </c>
      <c r="AH47" s="85"/>
      <c r="AI47" s="100">
        <f>L47/SUM($L$47:$L$54)*100</f>
        <v>41.966102371207242</v>
      </c>
      <c r="AJ47" s="100"/>
      <c r="AK47" s="100">
        <f t="shared" ref="AK47:AK54" si="22">N47/SUM($N$47:$N$54)*100</f>
        <v>45.599457351195518</v>
      </c>
      <c r="AL47" s="100"/>
      <c r="AM47" s="100">
        <f>P47/SUM($P$47:$P$54)*100</f>
        <v>45.091144419491499</v>
      </c>
      <c r="AO47" s="100">
        <f t="shared" ref="AO47:AQ54" si="23">R47/SUM($R$47:$R$54)*100</f>
        <v>45.822576862885747</v>
      </c>
      <c r="AQ47" s="100">
        <f t="shared" ref="AQ47:AQ53" si="24">T47/SUM($T$47:$T$54)*100</f>
        <v>47.41591765729197</v>
      </c>
      <c r="AS47" s="100">
        <f>V47/SUM($V$47:$V$54)*100</f>
        <v>44.26679313314861</v>
      </c>
    </row>
    <row r="48" spans="1:46" s="4" customFormat="1" ht="12">
      <c r="A48" s="121" t="s">
        <v>9</v>
      </c>
      <c r="B48" s="76">
        <v>5276.2184884566304</v>
      </c>
      <c r="C48" s="83"/>
      <c r="D48" s="76">
        <v>4690.350839725018</v>
      </c>
      <c r="E48" s="85"/>
      <c r="F48" s="76">
        <v>3746.1988169501114</v>
      </c>
      <c r="G48" s="85"/>
      <c r="H48" s="76">
        <v>4918</v>
      </c>
      <c r="I48" s="85"/>
      <c r="J48" s="76">
        <v>3246.0232586239822</v>
      </c>
      <c r="K48" s="85"/>
      <c r="L48" s="76">
        <v>3618.7763343285019</v>
      </c>
      <c r="M48" s="85"/>
      <c r="N48" s="76">
        <v>1335</v>
      </c>
      <c r="O48" s="85"/>
      <c r="P48" s="76">
        <v>1671.607403</v>
      </c>
      <c r="Q48" s="85"/>
      <c r="R48" s="76">
        <v>1427.445675694607</v>
      </c>
      <c r="S48" s="85"/>
      <c r="T48" s="76">
        <v>1973</v>
      </c>
      <c r="U48" s="85"/>
      <c r="V48" s="76">
        <v>2293.1482553700002</v>
      </c>
      <c r="W48" s="85"/>
      <c r="X48" s="85"/>
      <c r="Y48" s="100">
        <v>18.64978772710942</v>
      </c>
      <c r="Z48" s="99"/>
      <c r="AA48" s="100">
        <v>17.077755692153708</v>
      </c>
      <c r="AB48" s="100"/>
      <c r="AC48" s="100">
        <v>13.165768485295079</v>
      </c>
      <c r="AD48" s="100"/>
      <c r="AE48" s="100">
        <v>11.324230352989938</v>
      </c>
      <c r="AF48" s="100"/>
      <c r="AG48" s="100">
        <v>6.3274344032856087</v>
      </c>
      <c r="AH48" s="85"/>
      <c r="AI48" s="100">
        <f t="shared" ref="AI48:AI49" si="25">L48/SUM($L$47:$L$54)*100</f>
        <v>8.3824562136656002</v>
      </c>
      <c r="AJ48" s="100"/>
      <c r="AK48" s="100">
        <f t="shared" si="22"/>
        <v>7.5462099372562319</v>
      </c>
      <c r="AL48" s="100"/>
      <c r="AM48" s="100">
        <f>P48/SUM($P$47:$P$54)*100</f>
        <v>9.8100925932793022</v>
      </c>
      <c r="AO48" s="100">
        <f t="shared" si="23"/>
        <v>8.0096900932726989</v>
      </c>
      <c r="AQ48" s="100">
        <f t="shared" si="24"/>
        <v>7.1506233690924903</v>
      </c>
      <c r="AS48" s="100">
        <f>V48/SUM($V$47:$V$54)*100</f>
        <v>6.8033096476980885</v>
      </c>
    </row>
    <row r="49" spans="1:46" s="4" customFormat="1" ht="12">
      <c r="A49" s="121" t="s">
        <v>10</v>
      </c>
      <c r="B49" s="76">
        <v>5465.5008979254162</v>
      </c>
      <c r="C49" s="84"/>
      <c r="D49" s="76">
        <v>4636.2434658427237</v>
      </c>
      <c r="E49" s="85"/>
      <c r="F49" s="76">
        <v>5355.1907122971188</v>
      </c>
      <c r="G49" s="85"/>
      <c r="H49" s="76">
        <v>9768</v>
      </c>
      <c r="I49" s="85"/>
      <c r="J49" s="76">
        <v>10151.731265907674</v>
      </c>
      <c r="K49" s="85"/>
      <c r="L49" s="76">
        <v>8081.2256406949855</v>
      </c>
      <c r="M49" s="85"/>
      <c r="N49" s="76">
        <v>2892</v>
      </c>
      <c r="O49" s="85"/>
      <c r="P49" s="76">
        <v>3111.0531820000001</v>
      </c>
      <c r="Q49" s="85"/>
      <c r="R49" s="76">
        <v>3156.4974211871804</v>
      </c>
      <c r="S49" s="85"/>
      <c r="T49" s="76">
        <v>4573</v>
      </c>
      <c r="U49" s="85"/>
      <c r="V49" s="76">
        <v>4834.0214294899943</v>
      </c>
      <c r="W49" s="85"/>
      <c r="X49" s="85"/>
      <c r="Y49" s="100">
        <v>19.318842044096442</v>
      </c>
      <c r="Z49" s="97"/>
      <c r="AA49" s="100">
        <v>16.880748571816412</v>
      </c>
      <c r="AB49" s="100"/>
      <c r="AC49" s="100">
        <v>18.820464304696628</v>
      </c>
      <c r="AD49" s="100"/>
      <c r="AE49" s="100">
        <v>22.491883303783187</v>
      </c>
      <c r="AF49" s="100"/>
      <c r="AG49" s="100">
        <v>19.7886486161667</v>
      </c>
      <c r="AH49" s="85"/>
      <c r="AI49" s="100">
        <f t="shared" si="25"/>
        <v>18.719178481210928</v>
      </c>
      <c r="AJ49" s="100"/>
      <c r="AK49" s="100">
        <f t="shared" si="22"/>
        <v>16.347295234865186</v>
      </c>
      <c r="AL49" s="100"/>
      <c r="AM49" s="100">
        <f t="shared" ref="AM49:AM53" si="26">P49/SUM($P$47:$P$54)*100</f>
        <v>18.257707954190128</v>
      </c>
      <c r="AO49" s="100">
        <f t="shared" si="23"/>
        <v>17.711753627066106</v>
      </c>
      <c r="AQ49" s="100">
        <f t="shared" si="24"/>
        <v>16.573644534647723</v>
      </c>
      <c r="AS49" s="100">
        <f>V49/SUM($V$47:$V$54)*100</f>
        <v>14.341569303866139</v>
      </c>
    </row>
    <row r="50" spans="1:46" s="4" customFormat="1" ht="12">
      <c r="A50" s="121" t="s">
        <v>11</v>
      </c>
      <c r="B50" s="76">
        <v>3182.342538202061</v>
      </c>
      <c r="C50" s="83"/>
      <c r="D50" s="76">
        <v>2419.4839903451602</v>
      </c>
      <c r="E50" s="85"/>
      <c r="F50" s="76">
        <v>2091.8074416994641</v>
      </c>
      <c r="G50" s="85"/>
      <c r="H50" s="76">
        <v>3027</v>
      </c>
      <c r="I50" s="85"/>
      <c r="J50" s="76">
        <v>3761.7828773569086</v>
      </c>
      <c r="K50" s="85"/>
      <c r="L50" s="76">
        <v>3095.9103033663396</v>
      </c>
      <c r="M50" s="85"/>
      <c r="N50" s="76">
        <v>1672</v>
      </c>
      <c r="O50" s="85"/>
      <c r="P50" s="76">
        <v>945.74106010000003</v>
      </c>
      <c r="Q50" s="85"/>
      <c r="R50" s="76">
        <v>1140.1669173487066</v>
      </c>
      <c r="S50" s="85"/>
      <c r="T50" s="76">
        <v>2014</v>
      </c>
      <c r="U50" s="85"/>
      <c r="V50" s="76">
        <v>2686.6909058599999</v>
      </c>
      <c r="W50" s="85"/>
      <c r="X50" s="85"/>
      <c r="Y50" s="100">
        <v>11.248588916904342</v>
      </c>
      <c r="Z50" s="99"/>
      <c r="AA50" s="100">
        <v>8.8094383341725155</v>
      </c>
      <c r="AB50" s="100"/>
      <c r="AC50" s="100">
        <v>7.3515191902318309</v>
      </c>
      <c r="AD50" s="100"/>
      <c r="AE50" s="100">
        <v>6.9699970066084873</v>
      </c>
      <c r="AF50" s="100"/>
      <c r="AG50" s="100">
        <v>7.3327984735293894</v>
      </c>
      <c r="AH50" s="85"/>
      <c r="AI50" s="100">
        <f>L50/SUM($L$47:$L$54)*100</f>
        <v>7.1713005065343562</v>
      </c>
      <c r="AJ50" s="100"/>
      <c r="AK50" s="100">
        <f t="shared" si="22"/>
        <v>9.4511333446385173</v>
      </c>
      <c r="AL50" s="100"/>
      <c r="AM50" s="100">
        <f t="shared" si="26"/>
        <v>5.5502310842823688</v>
      </c>
      <c r="AO50" s="100">
        <f t="shared" si="23"/>
        <v>6.3977101322061261</v>
      </c>
      <c r="AQ50" s="100">
        <f t="shared" si="24"/>
        <v>7.2992171643954773</v>
      </c>
      <c r="AS50" s="100">
        <f>V50/SUM($V$47:$V$54)*100</f>
        <v>7.970871537597481</v>
      </c>
    </row>
    <row r="51" spans="1:46" s="4" customFormat="1" ht="12">
      <c r="A51" s="121" t="s">
        <v>86</v>
      </c>
      <c r="B51" s="76">
        <v>2136.503203982561</v>
      </c>
      <c r="C51" s="83"/>
      <c r="D51" s="76">
        <v>1304.7833927631409</v>
      </c>
      <c r="E51" s="85"/>
      <c r="F51" s="76">
        <v>1394.8388365041387</v>
      </c>
      <c r="G51" s="85"/>
      <c r="H51" s="76">
        <v>1809</v>
      </c>
      <c r="I51" s="85"/>
      <c r="J51" s="76">
        <v>2441.1612489013432</v>
      </c>
      <c r="K51" s="85"/>
      <c r="L51" s="76">
        <v>3030.2665688713391</v>
      </c>
      <c r="M51" s="85"/>
      <c r="N51" s="76">
        <v>1092</v>
      </c>
      <c r="O51" s="85"/>
      <c r="P51" s="76">
        <v>980.32026640000004</v>
      </c>
      <c r="Q51" s="85"/>
      <c r="R51" s="76">
        <v>784.48565376131717</v>
      </c>
      <c r="S51" s="85"/>
      <c r="T51" s="76">
        <v>1253</v>
      </c>
      <c r="U51" s="85"/>
      <c r="V51" s="76">
        <v>2437.7831809700006</v>
      </c>
      <c r="W51" s="85"/>
      <c r="X51" s="85"/>
      <c r="Y51" s="100">
        <v>7.5518728649577298</v>
      </c>
      <c r="Z51" s="99"/>
      <c r="AA51" s="100">
        <v>4.7507687109595267</v>
      </c>
      <c r="AB51" s="100"/>
      <c r="AC51" s="100">
        <v>4.9020690286434414</v>
      </c>
      <c r="AD51" s="100"/>
      <c r="AE51" s="100">
        <v>4.1654194202030901</v>
      </c>
      <c r="AF51" s="100"/>
      <c r="AG51" s="100">
        <v>4.7585264921403674</v>
      </c>
      <c r="AH51" s="85"/>
      <c r="AI51" s="100">
        <f>L51/SUM($L$47:$L$54)*100</f>
        <v>7.0192447619209108</v>
      </c>
      <c r="AJ51" s="100"/>
      <c r="AK51" s="100">
        <f t="shared" si="22"/>
        <v>6.1726301509241983</v>
      </c>
      <c r="AL51" s="100"/>
      <c r="AM51" s="100">
        <f>P51/SUM($P$47:$P$54)*100</f>
        <v>5.7531646289629599</v>
      </c>
      <c r="AO51" s="100">
        <f t="shared" si="23"/>
        <v>4.401909702230161</v>
      </c>
      <c r="AQ51" s="100">
        <f t="shared" si="24"/>
        <v>4.5411713540156562</v>
      </c>
      <c r="AS51" s="100">
        <f>V51/SUM($V$47:$V$54)*100</f>
        <v>7.2324123812105414</v>
      </c>
    </row>
    <row r="52" spans="1:46" s="4" customFormat="1" ht="12">
      <c r="A52" s="121" t="s">
        <v>117</v>
      </c>
      <c r="B52" s="76">
        <v>454.52445129896876</v>
      </c>
      <c r="C52" s="83"/>
      <c r="D52" s="76">
        <v>362.19135706310834</v>
      </c>
      <c r="E52" s="85"/>
      <c r="F52" s="76">
        <v>473.25868699245279</v>
      </c>
      <c r="G52" s="85"/>
      <c r="H52" s="76">
        <v>1008</v>
      </c>
      <c r="I52" s="85"/>
      <c r="J52" s="76">
        <v>820.45613132046651</v>
      </c>
      <c r="K52" s="85"/>
      <c r="L52" s="76">
        <v>853.86328252385215</v>
      </c>
      <c r="M52" s="85"/>
      <c r="N52" s="76">
        <v>160</v>
      </c>
      <c r="O52" s="85" t="s">
        <v>76</v>
      </c>
      <c r="P52" s="76">
        <v>174.05225799999999</v>
      </c>
      <c r="Q52" s="85" t="s">
        <v>76</v>
      </c>
      <c r="R52" s="76">
        <v>114.45753787502728</v>
      </c>
      <c r="S52" s="85" t="s">
        <v>76</v>
      </c>
      <c r="T52" s="76">
        <v>144</v>
      </c>
      <c r="U52" s="85" t="s">
        <v>76</v>
      </c>
      <c r="V52" s="76">
        <v>63.226934659999998</v>
      </c>
      <c r="W52" s="85" t="s">
        <v>76</v>
      </c>
      <c r="X52" s="85"/>
      <c r="Y52" s="100">
        <v>1.6066022572894307</v>
      </c>
      <c r="Z52" s="99"/>
      <c r="AA52" s="100">
        <v>1.3187532705114247</v>
      </c>
      <c r="AB52" s="100"/>
      <c r="AC52" s="100">
        <v>1.6632364193820466</v>
      </c>
      <c r="AD52" s="100"/>
      <c r="AE52" s="100">
        <v>2.321029726680329</v>
      </c>
      <c r="AF52" s="100"/>
      <c r="AG52" s="100">
        <v>1.5993053462914519</v>
      </c>
      <c r="AH52" s="85"/>
      <c r="AI52" s="100">
        <f>L52/SUM($L$47:$L$54)*100</f>
        <v>1.9778706714520133</v>
      </c>
      <c r="AJ52" s="100"/>
      <c r="AK52" s="100">
        <f t="shared" si="22"/>
        <v>0.90441467412808785</v>
      </c>
      <c r="AL52" s="100"/>
      <c r="AM52" s="100">
        <f t="shared" si="26"/>
        <v>1.021453221602739</v>
      </c>
      <c r="AO52" s="100">
        <f t="shared" si="23"/>
        <v>0.64224469121872751</v>
      </c>
      <c r="AQ52" s="100">
        <f t="shared" si="24"/>
        <v>0.52189040301536682</v>
      </c>
      <c r="AS52" s="100">
        <f>V52/SUM($V$47:$V$54)*100</f>
        <v>0.18758159816289305</v>
      </c>
    </row>
    <row r="53" spans="1:46" s="4" customFormat="1" ht="12">
      <c r="A53" s="121" t="s">
        <v>118</v>
      </c>
      <c r="B53" s="76">
        <v>4448.7085695949718</v>
      </c>
      <c r="C53" s="83"/>
      <c r="D53" s="76">
        <v>4555.5650476449764</v>
      </c>
      <c r="E53" s="85"/>
      <c r="F53" s="76">
        <v>3981.6570290691161</v>
      </c>
      <c r="G53" s="85"/>
      <c r="H53" s="76">
        <v>5815</v>
      </c>
      <c r="I53" s="85"/>
      <c r="J53" s="76">
        <v>6642.1481850100163</v>
      </c>
      <c r="K53" s="85"/>
      <c r="L53" s="76">
        <v>6283.5053813023233</v>
      </c>
      <c r="M53" s="85"/>
      <c r="N53" s="76">
        <v>2392</v>
      </c>
      <c r="O53" s="85"/>
      <c r="P53" s="76">
        <v>2363.9296100000001</v>
      </c>
      <c r="Q53" s="85"/>
      <c r="R53" s="76">
        <v>2965.3431266841822</v>
      </c>
      <c r="S53" s="85"/>
      <c r="T53" s="76">
        <v>4552</v>
      </c>
      <c r="U53" s="85"/>
      <c r="V53" s="76">
        <v>6193.6407106299966</v>
      </c>
      <c r="W53" s="85"/>
      <c r="X53" s="85"/>
      <c r="Y53" s="100">
        <v>15.724798103838186</v>
      </c>
      <c r="Z53" s="99"/>
      <c r="AA53" s="100">
        <v>16.586995212485338</v>
      </c>
      <c r="AB53" s="100"/>
      <c r="AC53" s="100">
        <v>13.993270831057952</v>
      </c>
      <c r="AD53" s="100"/>
      <c r="AE53" s="100">
        <v>13.389670496672732</v>
      </c>
      <c r="AF53" s="100"/>
      <c r="AG53" s="100">
        <v>12.947460196378685</v>
      </c>
      <c r="AH53" s="85"/>
      <c r="AI53" s="100">
        <f>L53/SUM($L$47:$L$54)*100</f>
        <v>14.554977666745611</v>
      </c>
      <c r="AJ53" s="100"/>
      <c r="AK53" s="100">
        <f t="shared" si="22"/>
        <v>13.520999378214912</v>
      </c>
      <c r="AL53" s="100"/>
      <c r="AM53" s="100">
        <f t="shared" si="26"/>
        <v>13.873095032048402</v>
      </c>
      <c r="AO53" s="100">
        <f t="shared" si="23"/>
        <v>16.639147723361809</v>
      </c>
      <c r="AQ53" s="100">
        <f t="shared" si="24"/>
        <v>16.497535517541316</v>
      </c>
      <c r="AS53" s="100">
        <f>V53/SUM($V$47:$V$54)*100</f>
        <v>18.375286247772866</v>
      </c>
    </row>
    <row r="54" spans="1:46" s="4" customFormat="1" ht="12">
      <c r="A54" s="121" t="s">
        <v>152</v>
      </c>
      <c r="B54" s="76">
        <v>50.850456917249389</v>
      </c>
      <c r="C54" s="84" t="s">
        <v>76</v>
      </c>
      <c r="D54" s="76">
        <v>0</v>
      </c>
      <c r="E54" s="85"/>
      <c r="F54" s="76">
        <v>25.796308125830869</v>
      </c>
      <c r="G54" s="85" t="s">
        <v>76</v>
      </c>
      <c r="H54" s="76">
        <v>0</v>
      </c>
      <c r="I54" s="85"/>
      <c r="J54" s="76">
        <v>149.49433973978989</v>
      </c>
      <c r="K54" s="85" t="s">
        <v>76</v>
      </c>
      <c r="L54" s="76">
        <v>90.170632473506757</v>
      </c>
      <c r="M54" s="85" t="s">
        <v>76</v>
      </c>
      <c r="N54" s="76">
        <v>81</v>
      </c>
      <c r="O54" s="85" t="s">
        <v>76</v>
      </c>
      <c r="P54" s="76">
        <v>109.58400330000001</v>
      </c>
      <c r="Q54" s="85" t="s">
        <v>76</v>
      </c>
      <c r="R54" s="76">
        <v>66.824715552237748</v>
      </c>
      <c r="S54" s="85" t="s">
        <v>76</v>
      </c>
      <c r="T54" s="76">
        <v>0</v>
      </c>
      <c r="U54" s="85"/>
      <c r="V54" s="76">
        <v>277.12567895000001</v>
      </c>
      <c r="W54" s="85" t="s">
        <v>76</v>
      </c>
      <c r="X54" s="85"/>
      <c r="Y54" s="100">
        <v>0.17974051480393299</v>
      </c>
      <c r="Z54" s="99"/>
      <c r="AA54" s="100">
        <v>0</v>
      </c>
      <c r="AB54" s="100"/>
      <c r="AC54" s="100">
        <v>9.0659422298501116E-2</v>
      </c>
      <c r="AD54" s="100"/>
      <c r="AE54" s="100">
        <v>0</v>
      </c>
      <c r="AF54" s="100"/>
      <c r="AG54" s="100">
        <v>0.29140753254090834</v>
      </c>
      <c r="AH54" s="85"/>
      <c r="AI54" s="100">
        <f>L54/SUM($L$47:$L$54)*100</f>
        <v>0.20886932726334387</v>
      </c>
      <c r="AJ54" s="100"/>
      <c r="AK54" s="100">
        <f t="shared" si="22"/>
        <v>0.45785992877734438</v>
      </c>
      <c r="AL54" s="100"/>
      <c r="AM54" s="100">
        <f>P54/SUM($P$47:$P$54)*100</f>
        <v>0.64311106614261904</v>
      </c>
      <c r="AO54" s="100">
        <f t="shared" si="23"/>
        <v>0.37496716775863986</v>
      </c>
      <c r="AQ54" s="100">
        <f>T54/SUM($T$47:$T$54)*100</f>
        <v>0</v>
      </c>
      <c r="AS54" s="100">
        <f>V54/SUM($V$47:$V$54)*100</f>
        <v>0.8221761505433991</v>
      </c>
    </row>
    <row r="55" spans="1:46" s="4" customFormat="1" ht="12">
      <c r="A55" s="23" t="s">
        <v>3</v>
      </c>
      <c r="B55" s="76">
        <v>12.631133814102558</v>
      </c>
      <c r="C55" s="84" t="s">
        <v>76</v>
      </c>
      <c r="D55" s="76">
        <v>27.306902725274735</v>
      </c>
      <c r="E55" s="85" t="s">
        <v>76</v>
      </c>
      <c r="F55" s="76">
        <v>61.205566702939969</v>
      </c>
      <c r="G55" s="85" t="s">
        <v>76</v>
      </c>
      <c r="H55" s="76">
        <v>25</v>
      </c>
      <c r="I55" s="85" t="s">
        <v>76</v>
      </c>
      <c r="J55" s="76">
        <v>35.845855924100796</v>
      </c>
      <c r="K55" s="85" t="s">
        <v>76</v>
      </c>
      <c r="L55" s="76">
        <v>209.85242201267479</v>
      </c>
      <c r="M55" s="85" t="s">
        <v>76</v>
      </c>
      <c r="N55" s="76">
        <v>226</v>
      </c>
      <c r="O55" s="85" t="s">
        <v>76</v>
      </c>
      <c r="P55" s="76">
        <v>364.9283643</v>
      </c>
      <c r="Q55" s="85" t="s">
        <v>76</v>
      </c>
      <c r="R55" s="76">
        <v>280.21882020881304</v>
      </c>
      <c r="S55" s="85" t="s">
        <v>76</v>
      </c>
      <c r="T55" s="76">
        <v>425</v>
      </c>
      <c r="U55" s="85" t="s">
        <v>76</v>
      </c>
      <c r="V55" s="76">
        <v>1133.7578481099999</v>
      </c>
      <c r="W55" s="85"/>
      <c r="X55" s="85"/>
      <c r="Y55" s="102" t="s">
        <v>74</v>
      </c>
      <c r="Z55" s="99"/>
      <c r="AA55" s="102" t="s">
        <v>74</v>
      </c>
      <c r="AB55" s="100"/>
      <c r="AC55" s="102" t="s">
        <v>74</v>
      </c>
      <c r="AD55" s="100"/>
      <c r="AE55" s="102" t="s">
        <v>74</v>
      </c>
      <c r="AF55" s="100"/>
      <c r="AG55" s="102" t="s">
        <v>74</v>
      </c>
      <c r="AH55" s="85"/>
      <c r="AI55" s="102" t="s">
        <v>74</v>
      </c>
      <c r="AJ55" s="102"/>
      <c r="AK55" s="102" t="s">
        <v>74</v>
      </c>
      <c r="AL55" s="102"/>
      <c r="AM55" s="102" t="s">
        <v>74</v>
      </c>
      <c r="AO55" s="102" t="s">
        <v>74</v>
      </c>
      <c r="AQ55" s="102" t="s">
        <v>74</v>
      </c>
      <c r="AS55" s="102" t="s">
        <v>74</v>
      </c>
    </row>
    <row r="56" spans="1:46" s="2" customFormat="1" ht="6.6" customHeight="1" thickBot="1">
      <c r="A56" s="12"/>
      <c r="B56" s="18"/>
      <c r="C56" s="89"/>
      <c r="D56" s="18"/>
      <c r="E56" s="89"/>
      <c r="F56" s="18"/>
      <c r="G56" s="89"/>
      <c r="H56" s="18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42"/>
      <c r="Z56" s="40"/>
      <c r="AA56" s="19"/>
      <c r="AB56" s="19"/>
      <c r="AC56" s="19"/>
      <c r="AD56" s="19"/>
      <c r="AE56" s="19"/>
      <c r="AF56" s="19"/>
      <c r="AG56" s="89"/>
      <c r="AH56" s="89"/>
      <c r="AI56" s="89"/>
      <c r="AJ56" s="89"/>
      <c r="AK56" s="294"/>
      <c r="AL56" s="294"/>
      <c r="AM56" s="294"/>
      <c r="AN56" s="294"/>
      <c r="AO56" s="294"/>
      <c r="AP56" s="294"/>
      <c r="AQ56" s="294"/>
      <c r="AR56" s="294"/>
      <c r="AS56" s="294"/>
      <c r="AT56" s="294"/>
    </row>
    <row r="57" spans="1:46" s="20" customFormat="1" ht="6.6" customHeight="1">
      <c r="B57" s="59"/>
      <c r="C57" s="113"/>
      <c r="E57" s="113"/>
      <c r="G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386"/>
      <c r="U57" s="113"/>
      <c r="V57" s="386"/>
      <c r="W57" s="113"/>
      <c r="X57" s="113"/>
      <c r="Y57" s="59"/>
      <c r="AG57" s="113"/>
      <c r="AH57" s="113"/>
      <c r="AI57" s="113"/>
      <c r="AJ57" s="113"/>
    </row>
    <row r="58" spans="1:46" s="20" customFormat="1" ht="13.5">
      <c r="A58" s="362" t="s">
        <v>213</v>
      </c>
      <c r="B58" s="59"/>
      <c r="C58" s="113"/>
      <c r="E58" s="113"/>
      <c r="G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386"/>
      <c r="U58" s="113"/>
      <c r="V58" s="386"/>
      <c r="W58" s="113"/>
      <c r="X58" s="113"/>
      <c r="Y58" s="59"/>
      <c r="AG58" s="113"/>
      <c r="AH58" s="113"/>
      <c r="AI58" s="113"/>
      <c r="AJ58" s="113"/>
    </row>
    <row r="59" spans="1:46" s="20" customFormat="1" ht="12.75" customHeight="1">
      <c r="A59" s="411" t="s">
        <v>151</v>
      </c>
      <c r="B59" s="411"/>
      <c r="C59" s="411"/>
      <c r="D59" s="411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1"/>
      <c r="P59" s="411"/>
      <c r="Q59" s="411"/>
      <c r="R59" s="411"/>
      <c r="S59" s="411"/>
      <c r="T59" s="411"/>
      <c r="U59" s="411"/>
      <c r="V59" s="411"/>
      <c r="W59" s="411"/>
      <c r="X59" s="411"/>
      <c r="Y59" s="411"/>
      <c r="Z59" s="411"/>
      <c r="AA59" s="411"/>
      <c r="AB59" s="411"/>
      <c r="AC59" s="411"/>
      <c r="AD59" s="411"/>
      <c r="AE59" s="411"/>
      <c r="AF59" s="411"/>
    </row>
    <row r="60" spans="1:46" s="124" customFormat="1" ht="11.25">
      <c r="A60" s="123" t="s">
        <v>66</v>
      </c>
      <c r="B60" s="52"/>
      <c r="C60" s="155"/>
      <c r="D60" s="156"/>
      <c r="E60" s="134"/>
      <c r="F60" s="156"/>
      <c r="G60" s="134"/>
      <c r="H60" s="156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387"/>
      <c r="U60" s="134"/>
      <c r="V60" s="387"/>
      <c r="W60" s="134"/>
      <c r="X60" s="134"/>
      <c r="Y60" s="20"/>
      <c r="Z60" s="20"/>
      <c r="AA60" s="20"/>
      <c r="AB60" s="20"/>
      <c r="AC60" s="20"/>
      <c r="AD60" s="20"/>
      <c r="AE60" s="20"/>
      <c r="AF60" s="20"/>
      <c r="AG60" s="134"/>
      <c r="AH60" s="134"/>
      <c r="AI60" s="134"/>
      <c r="AJ60" s="134"/>
    </row>
    <row r="61" spans="1:46" s="20" customFormat="1" ht="11.25">
      <c r="A61" s="20" t="s">
        <v>105</v>
      </c>
      <c r="B61" s="56"/>
      <c r="C61" s="135"/>
      <c r="D61" s="125"/>
      <c r="E61" s="136"/>
      <c r="F61" s="125"/>
      <c r="G61" s="136"/>
      <c r="H61" s="125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388"/>
      <c r="U61" s="136"/>
      <c r="V61" s="388"/>
      <c r="W61" s="136"/>
      <c r="X61" s="136"/>
      <c r="AG61" s="136"/>
      <c r="AH61" s="136"/>
      <c r="AI61" s="136"/>
      <c r="AJ61" s="136"/>
    </row>
    <row r="62" spans="1:46" s="20" customFormat="1" ht="11.25">
      <c r="A62" s="20" t="s">
        <v>219</v>
      </c>
      <c r="C62" s="133"/>
      <c r="E62" s="134"/>
      <c r="F62" s="113"/>
      <c r="G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387"/>
      <c r="U62" s="134"/>
      <c r="V62" s="387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</row>
    <row r="63" spans="1:46">
      <c r="A63" s="20" t="s">
        <v>220</v>
      </c>
    </row>
  </sheetData>
  <mergeCells count="24">
    <mergeCell ref="AS10:AT10"/>
    <mergeCell ref="Y7:AT7"/>
    <mergeCell ref="A59:AF59"/>
    <mergeCell ref="D10:E10"/>
    <mergeCell ref="Y10:Z10"/>
    <mergeCell ref="AA10:AB10"/>
    <mergeCell ref="A4:A10"/>
    <mergeCell ref="B10:C10"/>
    <mergeCell ref="H10:I10"/>
    <mergeCell ref="AE10:AF10"/>
    <mergeCell ref="F10:G10"/>
    <mergeCell ref="AC10:AD10"/>
    <mergeCell ref="J10:K10"/>
    <mergeCell ref="L10:M10"/>
    <mergeCell ref="N10:O10"/>
    <mergeCell ref="B4:AN4"/>
    <mergeCell ref="AQ10:AR10"/>
    <mergeCell ref="AO10:AP10"/>
    <mergeCell ref="A1:AQ1"/>
    <mergeCell ref="AG10:AH10"/>
    <mergeCell ref="AI10:AJ10"/>
    <mergeCell ref="B7:S7"/>
    <mergeCell ref="AK10:AL10"/>
    <mergeCell ref="AM10:AN10"/>
  </mergeCells>
  <phoneticPr fontId="16" type="noConversion"/>
  <printOptions horizontalCentered="1"/>
  <pageMargins left="0.78740157480314965" right="0.78740157480314965" top="0.78740157480314965" bottom="0.78740157480314965" header="0.39370078740157483" footer="0.39370078740157483"/>
  <pageSetup scale="75" orientation="portrait" r:id="rId1"/>
  <headerFooter alignWithMargins="0"/>
  <ignoredErrors>
    <ignoredError sqref="L21 J21 H21 F21 D21 B21 Y21 AA21 AC21 AE21 AG21 AI21 L3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S71"/>
  <sheetViews>
    <sheetView showGridLines="0" zoomScaleNormal="100" workbookViewId="0">
      <pane xSplit="1" ySplit="11" topLeftCell="B12" activePane="bottomRight" state="frozen"/>
      <selection sqref="A1:XFD1"/>
      <selection pane="topRight" sqref="A1:XFD1"/>
      <selection pane="bottomLeft" sqref="A1:XFD1"/>
      <selection pane="bottomRight" sqref="A1:AO1"/>
    </sheetView>
  </sheetViews>
  <sheetFormatPr baseColWidth="10" defaultColWidth="11.42578125" defaultRowHeight="12.75"/>
  <cols>
    <col min="1" max="1" width="30.7109375" style="54" customWidth="1"/>
    <col min="2" max="2" width="8.7109375" style="54" customWidth="1"/>
    <col min="3" max="3" width="2.7109375" style="117" customWidth="1"/>
    <col min="4" max="4" width="8.7109375" style="54" customWidth="1"/>
    <col min="5" max="5" width="2.7109375" style="117" customWidth="1"/>
    <col min="6" max="6" width="8.7109375" style="54" customWidth="1"/>
    <col min="7" max="7" width="2.7109375" style="117" customWidth="1"/>
    <col min="8" max="8" width="8.7109375" style="54" customWidth="1"/>
    <col min="9" max="9" width="2.7109375" style="117" customWidth="1"/>
    <col min="10" max="10" width="8.7109375" style="117" customWidth="1"/>
    <col min="11" max="11" width="2.7109375" style="117" customWidth="1"/>
    <col min="12" max="12" width="8.7109375" style="117" customWidth="1"/>
    <col min="13" max="13" width="2.7109375" style="117" customWidth="1"/>
    <col min="14" max="14" width="8.7109375" style="117" customWidth="1"/>
    <col min="15" max="15" width="2.7109375" style="117" customWidth="1"/>
    <col min="16" max="16" width="8.7109375" style="117" customWidth="1"/>
    <col min="17" max="17" width="2.7109375" style="117" customWidth="1"/>
    <col min="18" max="18" width="7.5703125" style="117" bestFit="1" customWidth="1"/>
    <col min="19" max="19" width="2.7109375" style="117" customWidth="1"/>
    <col min="20" max="20" width="7.5703125" style="117" bestFit="1" customWidth="1"/>
    <col min="21" max="21" width="2.7109375" style="117" customWidth="1"/>
    <col min="22" max="22" width="7.5703125" style="117" bestFit="1" customWidth="1"/>
    <col min="23" max="24" width="2.7109375" style="117" customWidth="1"/>
    <col min="25" max="25" width="8.7109375" style="54" customWidth="1"/>
    <col min="26" max="26" width="2.7109375" style="54" customWidth="1"/>
    <col min="27" max="27" width="8.7109375" style="54" customWidth="1"/>
    <col min="28" max="28" width="2.7109375" style="54" customWidth="1"/>
    <col min="29" max="29" width="8.7109375" style="54" customWidth="1"/>
    <col min="30" max="30" width="2.7109375" style="54" customWidth="1"/>
    <col min="31" max="31" width="8.7109375" style="54" customWidth="1"/>
    <col min="32" max="32" width="2.7109375" style="54" customWidth="1"/>
    <col min="33" max="33" width="8.7109375" style="117" customWidth="1"/>
    <col min="34" max="34" width="2.7109375" style="117" customWidth="1"/>
    <col min="35" max="35" width="8.7109375" style="117" customWidth="1"/>
    <col min="36" max="36" width="8.7109375" style="54" customWidth="1"/>
    <col min="37" max="37" width="2.7109375" style="54" customWidth="1"/>
    <col min="38" max="38" width="8.7109375" style="54" customWidth="1"/>
    <col min="39" max="39" width="2.7109375" style="54" customWidth="1"/>
    <col min="40" max="40" width="6.5703125" style="54" customWidth="1"/>
    <col min="41" max="41" width="2.7109375" style="54" customWidth="1"/>
    <col min="42" max="42" width="6.5703125" style="54" customWidth="1"/>
    <col min="43" max="43" width="2.7109375" style="54" customWidth="1"/>
    <col min="44" max="44" width="6.5703125" style="54" customWidth="1"/>
    <col min="45" max="45" width="2.7109375" style="54" customWidth="1"/>
    <col min="46" max="16384" width="11.42578125" style="54"/>
  </cols>
  <sheetData>
    <row r="1" spans="1:45" ht="30" customHeight="1">
      <c r="A1" s="416" t="s">
        <v>231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</row>
    <row r="2" spans="1:45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27"/>
      <c r="Z2" s="27"/>
      <c r="AA2" s="2"/>
      <c r="AB2" s="2"/>
      <c r="AC2" s="2"/>
      <c r="AD2" s="2"/>
      <c r="AE2" s="2"/>
      <c r="AF2" s="2"/>
      <c r="AG2" s="114"/>
      <c r="AH2" s="114"/>
      <c r="AI2" s="114"/>
      <c r="AJ2" s="294"/>
      <c r="AK2" s="294"/>
      <c r="AL2" s="294"/>
      <c r="AM2" s="294"/>
      <c r="AN2" s="294"/>
      <c r="AO2" s="294"/>
      <c r="AP2" s="294"/>
      <c r="AQ2" s="294"/>
      <c r="AR2" s="294"/>
      <c r="AS2" s="294"/>
    </row>
    <row r="3" spans="1:45" s="4" customFormat="1" ht="6.6" customHeight="1">
      <c r="A3" s="192"/>
      <c r="B3" s="193"/>
      <c r="C3" s="194"/>
      <c r="D3" s="195"/>
      <c r="E3" s="194"/>
      <c r="F3" s="195"/>
      <c r="G3" s="194"/>
      <c r="H3" s="195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3"/>
      <c r="Z3" s="193"/>
      <c r="AA3" s="192"/>
      <c r="AB3" s="192"/>
      <c r="AC3" s="192"/>
      <c r="AD3" s="192"/>
      <c r="AE3" s="192"/>
      <c r="AF3" s="192"/>
      <c r="AG3" s="194"/>
      <c r="AH3" s="194"/>
      <c r="AI3" s="194"/>
      <c r="AJ3" s="201"/>
      <c r="AK3" s="201"/>
      <c r="AL3" s="201"/>
      <c r="AM3" s="201"/>
      <c r="AN3" s="201"/>
      <c r="AO3" s="201"/>
      <c r="AP3" s="201"/>
      <c r="AQ3" s="201"/>
      <c r="AR3" s="201"/>
      <c r="AS3" s="201"/>
    </row>
    <row r="4" spans="1:45" s="4" customFormat="1" ht="12.75" customHeight="1">
      <c r="A4" s="415" t="s">
        <v>44</v>
      </c>
      <c r="B4" s="413" t="s">
        <v>174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413"/>
      <c r="AR4" s="413"/>
      <c r="AS4" s="413"/>
    </row>
    <row r="5" spans="1:45" s="4" customFormat="1" ht="6.6" customHeight="1">
      <c r="A5" s="415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6"/>
      <c r="Z5" s="196"/>
      <c r="AA5" s="199"/>
      <c r="AB5" s="199"/>
      <c r="AC5" s="199"/>
      <c r="AD5" s="199"/>
      <c r="AE5" s="199"/>
      <c r="AF5" s="199"/>
      <c r="AG5" s="197"/>
      <c r="AH5" s="197"/>
      <c r="AI5" s="197"/>
      <c r="AJ5" s="289"/>
      <c r="AK5" s="289"/>
      <c r="AL5" s="291"/>
      <c r="AM5" s="291"/>
      <c r="AN5" s="291"/>
      <c r="AO5" s="291"/>
      <c r="AP5" s="291"/>
      <c r="AQ5" s="291"/>
      <c r="AR5" s="291"/>
      <c r="AS5" s="291"/>
    </row>
    <row r="6" spans="1:45" s="4" customFormat="1" ht="6.6" customHeight="1">
      <c r="A6" s="415"/>
      <c r="B6" s="286"/>
      <c r="C6" s="201"/>
      <c r="D6" s="296"/>
      <c r="E6" s="201"/>
      <c r="F6" s="296"/>
      <c r="G6" s="201"/>
      <c r="H6" s="296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86"/>
      <c r="Z6" s="286"/>
      <c r="AA6" s="203"/>
      <c r="AB6" s="203"/>
      <c r="AC6" s="203"/>
      <c r="AD6" s="203"/>
      <c r="AE6" s="203"/>
      <c r="AF6" s="203"/>
      <c r="AG6" s="201"/>
      <c r="AH6" s="201"/>
      <c r="AI6" s="201"/>
      <c r="AJ6" s="290"/>
      <c r="AK6" s="290"/>
      <c r="AL6" s="350"/>
      <c r="AM6" s="350"/>
      <c r="AN6" s="350"/>
      <c r="AO6" s="350"/>
      <c r="AP6" s="350"/>
      <c r="AQ6" s="350"/>
      <c r="AR6" s="350"/>
      <c r="AS6" s="350"/>
    </row>
    <row r="7" spans="1:45" s="4" customFormat="1" ht="12" customHeight="1">
      <c r="A7" s="415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398"/>
      <c r="U7" s="398"/>
      <c r="V7" s="404"/>
      <c r="W7" s="404"/>
      <c r="X7" s="398"/>
      <c r="Y7" s="409" t="s">
        <v>88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</row>
    <row r="8" spans="1:45" s="4" customFormat="1" ht="6.6" customHeight="1">
      <c r="A8" s="415"/>
      <c r="B8" s="206"/>
      <c r="C8" s="207"/>
      <c r="D8" s="285"/>
      <c r="E8" s="208"/>
      <c r="F8" s="285"/>
      <c r="G8" s="208"/>
      <c r="H8" s="285"/>
      <c r="I8" s="208"/>
      <c r="J8" s="214"/>
      <c r="K8" s="214"/>
      <c r="L8" s="214"/>
      <c r="M8" s="214"/>
      <c r="N8" s="208"/>
      <c r="O8" s="214"/>
      <c r="P8" s="214"/>
      <c r="Q8" s="214"/>
      <c r="R8" s="214"/>
      <c r="S8" s="214"/>
      <c r="T8" s="214"/>
      <c r="U8" s="214"/>
      <c r="V8" s="214"/>
      <c r="W8" s="214"/>
      <c r="X8" s="208"/>
      <c r="Y8" s="206"/>
      <c r="Z8" s="206"/>
      <c r="AA8" s="206"/>
      <c r="AB8" s="206"/>
      <c r="AC8" s="206"/>
      <c r="AD8" s="206"/>
      <c r="AE8" s="206"/>
      <c r="AF8" s="206"/>
      <c r="AG8" s="214"/>
      <c r="AH8" s="214"/>
      <c r="AI8" s="214"/>
      <c r="AJ8" s="289"/>
      <c r="AK8" s="289"/>
      <c r="AL8" s="289"/>
      <c r="AM8" s="289"/>
      <c r="AN8" s="289"/>
      <c r="AO8" s="289"/>
      <c r="AP8" s="289"/>
      <c r="AQ8" s="289"/>
      <c r="AR8" s="289"/>
      <c r="AS8" s="289"/>
    </row>
    <row r="9" spans="1:45" s="4" customFormat="1" ht="6.6" customHeight="1">
      <c r="A9" s="415"/>
      <c r="B9" s="285"/>
      <c r="C9" s="209"/>
      <c r="D9" s="210"/>
      <c r="E9" s="211"/>
      <c r="F9" s="210"/>
      <c r="G9" s="211"/>
      <c r="H9" s="210"/>
      <c r="I9" s="211"/>
      <c r="J9" s="208"/>
      <c r="K9" s="208"/>
      <c r="L9" s="208"/>
      <c r="M9" s="208"/>
      <c r="N9" s="211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85"/>
      <c r="Z9" s="285"/>
      <c r="AA9" s="285"/>
      <c r="AB9" s="285"/>
      <c r="AC9" s="285"/>
      <c r="AD9" s="285"/>
      <c r="AE9" s="285"/>
      <c r="AF9" s="285"/>
      <c r="AG9" s="208"/>
      <c r="AH9" s="208"/>
      <c r="AI9" s="208"/>
      <c r="AJ9" s="211"/>
      <c r="AK9" s="211"/>
      <c r="AL9" s="211"/>
      <c r="AM9" s="211"/>
      <c r="AN9" s="211"/>
      <c r="AO9" s="211"/>
      <c r="AP9" s="211"/>
      <c r="AQ9" s="211"/>
      <c r="AR9" s="211"/>
      <c r="AS9" s="211"/>
    </row>
    <row r="10" spans="1:45" s="4" customFormat="1" ht="13.5" customHeight="1">
      <c r="A10" s="415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407">
        <v>2018</v>
      </c>
      <c r="U10" s="407"/>
      <c r="V10" s="407">
        <v>2019</v>
      </c>
      <c r="W10" s="407"/>
      <c r="X10" s="396"/>
      <c r="Y10" s="407">
        <v>2009</v>
      </c>
      <c r="Z10" s="407"/>
      <c r="AA10" s="407">
        <v>2010</v>
      </c>
      <c r="AB10" s="407"/>
      <c r="AC10" s="407">
        <v>2011</v>
      </c>
      <c r="AD10" s="407"/>
      <c r="AE10" s="407">
        <v>2012</v>
      </c>
      <c r="AF10" s="407"/>
      <c r="AG10" s="407">
        <v>2013</v>
      </c>
      <c r="AH10" s="407"/>
      <c r="AI10" s="287">
        <v>2014</v>
      </c>
      <c r="AJ10" s="407">
        <v>2015</v>
      </c>
      <c r="AK10" s="407"/>
      <c r="AL10" s="407">
        <v>2016</v>
      </c>
      <c r="AM10" s="407"/>
      <c r="AN10" s="407">
        <v>2017</v>
      </c>
      <c r="AO10" s="407"/>
      <c r="AP10" s="407">
        <v>2018</v>
      </c>
      <c r="AQ10" s="407"/>
      <c r="AR10" s="407">
        <v>2019</v>
      </c>
      <c r="AS10" s="407"/>
    </row>
    <row r="11" spans="1:45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3"/>
      <c r="Z11" s="213"/>
      <c r="AA11" s="213"/>
      <c r="AB11" s="213"/>
      <c r="AC11" s="213"/>
      <c r="AD11" s="213"/>
      <c r="AE11" s="213"/>
      <c r="AF11" s="213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</row>
    <row r="12" spans="1:45" s="1" customFormat="1" ht="6.6" customHeight="1">
      <c r="A12" s="29"/>
      <c r="B12" s="30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30"/>
      <c r="Z12" s="30"/>
      <c r="AG12" s="85"/>
      <c r="AH12" s="85"/>
      <c r="AI12" s="85"/>
    </row>
    <row r="13" spans="1:45" s="22" customFormat="1" ht="12">
      <c r="A13" s="215" t="s">
        <v>131</v>
      </c>
      <c r="B13" s="185">
        <v>58709.559294976541</v>
      </c>
      <c r="C13" s="216"/>
      <c r="D13" s="185">
        <v>55891.228369032324</v>
      </c>
      <c r="E13" s="216"/>
      <c r="F13" s="185">
        <v>48561.82941287123</v>
      </c>
      <c r="G13" s="216"/>
      <c r="H13" s="185">
        <v>41922</v>
      </c>
      <c r="I13" s="216"/>
      <c r="J13" s="185">
        <f>J15</f>
        <v>39061.464999866934</v>
      </c>
      <c r="K13" s="216"/>
      <c r="L13" s="185">
        <f>L15</f>
        <v>39325.169891513775</v>
      </c>
      <c r="M13" s="185"/>
      <c r="N13" s="185">
        <f t="shared" ref="N13:R13" si="0">N15</f>
        <v>25373</v>
      </c>
      <c r="O13" s="185"/>
      <c r="P13" s="185">
        <f t="shared" si="0"/>
        <v>24693.275076000002</v>
      </c>
      <c r="Q13" s="216"/>
      <c r="R13" s="185">
        <f t="shared" si="0"/>
        <v>28159.550649280467</v>
      </c>
      <c r="S13" s="216"/>
      <c r="T13" s="185">
        <f t="shared" ref="T13:V13" si="1">T15</f>
        <v>39658</v>
      </c>
      <c r="U13" s="216"/>
      <c r="V13" s="185">
        <f t="shared" si="1"/>
        <v>41372.904861580093</v>
      </c>
      <c r="W13" s="216"/>
      <c r="X13" s="216"/>
      <c r="Y13" s="218"/>
      <c r="Z13" s="218"/>
      <c r="AA13" s="217"/>
      <c r="AB13" s="217"/>
      <c r="AC13" s="217"/>
      <c r="AD13" s="217"/>
      <c r="AE13" s="217"/>
      <c r="AF13" s="217"/>
      <c r="AG13" s="216"/>
      <c r="AH13" s="216"/>
      <c r="AI13" s="216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</row>
    <row r="14" spans="1:45" s="4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24"/>
      <c r="Z14" s="24"/>
      <c r="AA14" s="24"/>
      <c r="AB14" s="24"/>
      <c r="AC14" s="24"/>
      <c r="AD14" s="24"/>
      <c r="AE14" s="24"/>
      <c r="AF14" s="24"/>
      <c r="AG14" s="83"/>
      <c r="AH14" s="83"/>
      <c r="AI14" s="83"/>
    </row>
    <row r="15" spans="1:45" s="22" customFormat="1" ht="12">
      <c r="A15" s="157" t="s">
        <v>0</v>
      </c>
      <c r="B15" s="75">
        <v>58709.559294976541</v>
      </c>
      <c r="C15" s="90"/>
      <c r="D15" s="75">
        <v>55891.228369032324</v>
      </c>
      <c r="E15" s="92"/>
      <c r="F15" s="75">
        <v>48561.82941287123</v>
      </c>
      <c r="G15" s="92"/>
      <c r="H15" s="75">
        <v>41922</v>
      </c>
      <c r="I15" s="92"/>
      <c r="J15" s="75">
        <f>J16+J17</f>
        <v>39061.464999866934</v>
      </c>
      <c r="K15" s="75"/>
      <c r="L15" s="75">
        <f>SUM(L16:L17)</f>
        <v>39325.169891513775</v>
      </c>
      <c r="M15" s="75"/>
      <c r="N15" s="75">
        <f t="shared" ref="N15:R15" si="2">SUM(N16:N17)</f>
        <v>25373</v>
      </c>
      <c r="O15" s="75"/>
      <c r="P15" s="75">
        <f t="shared" si="2"/>
        <v>24693.275076000002</v>
      </c>
      <c r="Q15" s="92"/>
      <c r="R15" s="75">
        <f t="shared" si="2"/>
        <v>28159.550649280467</v>
      </c>
      <c r="S15" s="92"/>
      <c r="T15" s="75">
        <f t="shared" ref="T15:V15" si="3">SUM(T16:T17)</f>
        <v>39658</v>
      </c>
      <c r="U15" s="92"/>
      <c r="V15" s="75">
        <f t="shared" si="3"/>
        <v>41372.904861580093</v>
      </c>
      <c r="W15" s="92"/>
      <c r="X15" s="92"/>
      <c r="Y15" s="97">
        <v>100</v>
      </c>
      <c r="Z15" s="97"/>
      <c r="AA15" s="97">
        <v>100</v>
      </c>
      <c r="AB15" s="97"/>
      <c r="AC15" s="97">
        <v>100</v>
      </c>
      <c r="AD15" s="97"/>
      <c r="AE15" s="104">
        <v>100</v>
      </c>
      <c r="AF15" s="97"/>
      <c r="AG15" s="104">
        <f>AG16+AG17</f>
        <v>99.99999999999946</v>
      </c>
      <c r="AH15" s="92"/>
      <c r="AI15" s="104">
        <f>SUM(AI16:AI17)</f>
        <v>100.00000000000001</v>
      </c>
      <c r="AJ15" s="104">
        <f t="shared" ref="AJ15:AL15" si="4">SUM(AJ16:AJ17)</f>
        <v>100</v>
      </c>
      <c r="AK15" s="104"/>
      <c r="AL15" s="104">
        <f t="shared" si="4"/>
        <v>100</v>
      </c>
      <c r="AN15" s="104">
        <f>SUM(AN16:AN17)</f>
        <v>100</v>
      </c>
      <c r="AP15" s="104">
        <f>SUM(AP16:AP17)</f>
        <v>100</v>
      </c>
      <c r="AR15" s="104">
        <f>SUM(AR16:AR17)</f>
        <v>100</v>
      </c>
    </row>
    <row r="16" spans="1:45" s="4" customFormat="1" ht="12">
      <c r="A16" s="158" t="s">
        <v>1</v>
      </c>
      <c r="B16" s="76">
        <v>53473.134752448015</v>
      </c>
      <c r="C16" s="84"/>
      <c r="D16" s="76">
        <v>51994.957785916326</v>
      </c>
      <c r="E16" s="85"/>
      <c r="F16" s="76">
        <v>45612.278001031504</v>
      </c>
      <c r="G16" s="141"/>
      <c r="H16" s="76">
        <v>39842</v>
      </c>
      <c r="I16" s="141"/>
      <c r="J16" s="76">
        <v>36420.454472072328</v>
      </c>
      <c r="K16" s="141"/>
      <c r="L16" s="76">
        <v>34888.850288336296</v>
      </c>
      <c r="M16" s="141"/>
      <c r="N16" s="76">
        <v>22615</v>
      </c>
      <c r="O16" s="141"/>
      <c r="P16" s="76">
        <v>21541.219270000001</v>
      </c>
      <c r="Q16" s="141"/>
      <c r="R16" s="76">
        <v>25242.13314676072</v>
      </c>
      <c r="S16" s="141"/>
      <c r="T16" s="76">
        <v>36205</v>
      </c>
      <c r="U16" s="141"/>
      <c r="V16" s="76">
        <v>37357.82765181009</v>
      </c>
      <c r="W16" s="141"/>
      <c r="X16" s="141"/>
      <c r="Y16" s="99">
        <v>91.080797394136496</v>
      </c>
      <c r="Z16" s="99"/>
      <c r="AA16" s="99">
        <v>93.028833509633856</v>
      </c>
      <c r="AB16" s="99"/>
      <c r="AC16" s="99">
        <v>93.926193787382417</v>
      </c>
      <c r="AD16" s="99"/>
      <c r="AE16" s="100">
        <v>95.038404656266394</v>
      </c>
      <c r="AF16" s="99"/>
      <c r="AG16" s="100">
        <v>93.238833904965418</v>
      </c>
      <c r="AH16" s="141"/>
      <c r="AI16" s="100">
        <f>L16/SUM($L$16:$L$17)*100</f>
        <v>88.718880006326899</v>
      </c>
      <c r="AJ16" s="100">
        <f>N16/SUM($N$16:$N$17)*100</f>
        <v>89.130177747999838</v>
      </c>
      <c r="AK16" s="100"/>
      <c r="AL16" s="100">
        <f>P16/SUM($P$16:$P$17)*100</f>
        <v>87.235165054863216</v>
      </c>
      <c r="AN16" s="100">
        <f>R16/SUM($R$16:$R$17)*100</f>
        <v>89.639687298794684</v>
      </c>
      <c r="AP16" s="100">
        <f>T16/SUM(T$16:T$17)*100</f>
        <v>91.293055625598868</v>
      </c>
      <c r="AR16" s="100">
        <f>V16/SUM(V$16:V$17)*100</f>
        <v>90.295394478093556</v>
      </c>
    </row>
    <row r="17" spans="1:44" s="4" customFormat="1" ht="12">
      <c r="A17" s="158" t="s">
        <v>2</v>
      </c>
      <c r="B17" s="76">
        <v>5236.424542528528</v>
      </c>
      <c r="C17" s="84"/>
      <c r="D17" s="76">
        <v>3896.2705831159947</v>
      </c>
      <c r="E17" s="85"/>
      <c r="F17" s="76">
        <v>2949.5514118397227</v>
      </c>
      <c r="G17" s="141"/>
      <c r="H17" s="76">
        <v>2080</v>
      </c>
      <c r="I17" s="141"/>
      <c r="J17" s="76">
        <v>2641.0105277946077</v>
      </c>
      <c r="K17" s="141"/>
      <c r="L17" s="76">
        <v>4436.3196031774796</v>
      </c>
      <c r="M17" s="141"/>
      <c r="N17" s="76">
        <v>2758</v>
      </c>
      <c r="O17" s="141"/>
      <c r="P17" s="76">
        <v>3152.0558059999998</v>
      </c>
      <c r="Q17" s="141"/>
      <c r="R17" s="76">
        <v>2917.4175025197474</v>
      </c>
      <c r="S17" s="141"/>
      <c r="T17" s="76">
        <v>3453</v>
      </c>
      <c r="U17" s="141"/>
      <c r="V17" s="76">
        <v>4015.0772097699996</v>
      </c>
      <c r="W17" s="141"/>
      <c r="X17" s="141"/>
      <c r="Y17" s="99">
        <v>8.9192026058635054</v>
      </c>
      <c r="Z17" s="99"/>
      <c r="AA17" s="99">
        <v>6.971166490366139</v>
      </c>
      <c r="AB17" s="99"/>
      <c r="AC17" s="99">
        <v>6.0738062126175771</v>
      </c>
      <c r="AD17" s="99"/>
      <c r="AE17" s="100">
        <v>4.9615953437336007</v>
      </c>
      <c r="AF17" s="99"/>
      <c r="AG17" s="100">
        <v>6.7611660950340449</v>
      </c>
      <c r="AH17" s="141"/>
      <c r="AI17" s="100">
        <f>L17/SUM($L$16:$L$17)*100</f>
        <v>11.281119993673112</v>
      </c>
      <c r="AJ17" s="100">
        <f>N17/SUM($N$16:$N$17)*100</f>
        <v>10.869822252000159</v>
      </c>
      <c r="AK17" s="100"/>
      <c r="AL17" s="100">
        <f>P17/SUM($P$16:$P$17)*100</f>
        <v>12.764834945136784</v>
      </c>
      <c r="AN17" s="100">
        <f>R17/SUM($R$16:$R$17)*100</f>
        <v>10.360312701205313</v>
      </c>
      <c r="AP17" s="100">
        <f>T17/SUM(T$16:T$17)*100</f>
        <v>8.7069443744011288</v>
      </c>
      <c r="AR17" s="100">
        <f>V17/SUM(V$16:V$17)*100</f>
        <v>9.7046055219064407</v>
      </c>
    </row>
    <row r="18" spans="1:44" s="4" customFormat="1" ht="6.6" customHeight="1">
      <c r="A18" s="45"/>
      <c r="B18" s="76"/>
      <c r="C18" s="84"/>
      <c r="D18" s="76"/>
      <c r="E18" s="85"/>
      <c r="F18" s="76"/>
      <c r="G18" s="141"/>
      <c r="H18" s="76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99"/>
      <c r="Z18" s="99"/>
      <c r="AA18" s="103"/>
      <c r="AB18" s="103"/>
      <c r="AC18" s="103"/>
      <c r="AD18" s="103"/>
      <c r="AE18" s="103"/>
      <c r="AF18" s="103"/>
      <c r="AG18" s="141"/>
      <c r="AH18" s="141"/>
      <c r="AI18" s="100"/>
    </row>
    <row r="19" spans="1:44" s="22" customFormat="1" ht="12">
      <c r="A19" s="127" t="s">
        <v>45</v>
      </c>
      <c r="B19" s="75">
        <v>58709.559294976512</v>
      </c>
      <c r="C19" s="93"/>
      <c r="D19" s="75">
        <v>55891.228369032346</v>
      </c>
      <c r="E19" s="93"/>
      <c r="F19" s="75">
        <v>48561.829412871164</v>
      </c>
      <c r="G19" s="140"/>
      <c r="H19" s="75">
        <v>41922</v>
      </c>
      <c r="I19" s="140"/>
      <c r="J19" s="75">
        <f>SUM(J20:J25)</f>
        <v>39061.464999866999</v>
      </c>
      <c r="K19" s="140"/>
      <c r="L19" s="75">
        <f>SUM(L20:L25)</f>
        <v>39325.169891513768</v>
      </c>
      <c r="M19" s="75"/>
      <c r="N19" s="75">
        <f t="shared" ref="N19:R19" si="5">SUM(N20:N25)</f>
        <v>25373</v>
      </c>
      <c r="O19" s="75"/>
      <c r="P19" s="75">
        <f t="shared" si="5"/>
        <v>24693.275075599999</v>
      </c>
      <c r="Q19" s="140"/>
      <c r="R19" s="75">
        <f t="shared" si="5"/>
        <v>28159.550649280514</v>
      </c>
      <c r="S19" s="140"/>
      <c r="T19" s="75">
        <f t="shared" ref="T19:V19" si="6">SUM(T20:T25)</f>
        <v>39659</v>
      </c>
      <c r="U19" s="140"/>
      <c r="V19" s="75">
        <f t="shared" si="6"/>
        <v>41372.904861580042</v>
      </c>
      <c r="W19" s="140"/>
      <c r="X19" s="140"/>
      <c r="Y19" s="97">
        <v>99.999999999999957</v>
      </c>
      <c r="Z19" s="97"/>
      <c r="AA19" s="97">
        <v>100.00000000000003</v>
      </c>
      <c r="AB19" s="97"/>
      <c r="AC19" s="97">
        <v>99.999999999999858</v>
      </c>
      <c r="AD19" s="97"/>
      <c r="AE19" s="104">
        <v>100</v>
      </c>
      <c r="AF19" s="97"/>
      <c r="AG19" s="104">
        <f>SUM(AG20:AG25)</f>
        <v>99.999999999999986</v>
      </c>
      <c r="AH19" s="140"/>
      <c r="AI19" s="104">
        <f>SUM(AI20:AI24)</f>
        <v>99.999999999999986</v>
      </c>
      <c r="AJ19" s="104">
        <f>SUM(AJ20:AJ24)</f>
        <v>100</v>
      </c>
      <c r="AK19" s="104"/>
      <c r="AL19" s="104">
        <f t="shared" ref="AL19:AN19" si="7">SUM(AL20:AL24)</f>
        <v>100</v>
      </c>
      <c r="AN19" s="104">
        <f t="shared" si="7"/>
        <v>100.00000000000001</v>
      </c>
      <c r="AP19" s="104">
        <f t="shared" ref="AP19:AR19" si="8">SUM(AP20:AP24)</f>
        <v>100</v>
      </c>
      <c r="AR19" s="104">
        <f t="shared" si="8"/>
        <v>100</v>
      </c>
    </row>
    <row r="20" spans="1:44" s="4" customFormat="1" ht="12">
      <c r="A20" s="159" t="s">
        <v>218</v>
      </c>
      <c r="B20" s="76">
        <v>2886.6140196804135</v>
      </c>
      <c r="C20" s="84"/>
      <c r="D20" s="76">
        <v>2727.6046945839535</v>
      </c>
      <c r="E20" s="84"/>
      <c r="F20" s="76">
        <v>2146.9653580158547</v>
      </c>
      <c r="G20" s="141"/>
      <c r="H20" s="76">
        <v>2347</v>
      </c>
      <c r="I20" s="141"/>
      <c r="J20" s="76">
        <v>2713.8329808355188</v>
      </c>
      <c r="K20" s="76"/>
      <c r="L20" s="76">
        <v>3689.8989270586148</v>
      </c>
      <c r="M20" s="76"/>
      <c r="N20" s="76">
        <v>2354</v>
      </c>
      <c r="O20" s="76"/>
      <c r="P20" s="76">
        <v>2587.9313299999999</v>
      </c>
      <c r="Q20" s="76"/>
      <c r="R20" s="76">
        <v>2655.4071624107114</v>
      </c>
      <c r="S20" s="76"/>
      <c r="T20" s="76">
        <v>5104</v>
      </c>
      <c r="U20" s="76"/>
      <c r="V20" s="76">
        <v>5381.0885361599958</v>
      </c>
      <c r="W20" s="76"/>
      <c r="X20" s="76"/>
      <c r="Y20" s="99">
        <v>4.9167700359954933</v>
      </c>
      <c r="Z20" s="99"/>
      <c r="AA20" s="99">
        <v>4.8802017314316863</v>
      </c>
      <c r="AB20" s="100"/>
      <c r="AC20" s="99">
        <v>4.4210965360518424</v>
      </c>
      <c r="AD20" s="100"/>
      <c r="AE20" s="100">
        <v>5.6018330668066927</v>
      </c>
      <c r="AF20" s="100"/>
      <c r="AG20" s="100">
        <v>6.949178653182865</v>
      </c>
      <c r="AH20" s="141"/>
      <c r="AI20" s="100">
        <f>L20/SUM($L$20:$L$24)*100</f>
        <v>9.3860321859797384</v>
      </c>
      <c r="AJ20" s="100">
        <f t="shared" ref="AJ20:AJ25" si="9">N20/SUM($N$20:$N$24)*100</f>
        <v>9.2775785283569157</v>
      </c>
      <c r="AK20" s="100"/>
      <c r="AL20" s="100">
        <f>P20/SUM($P$20:$P$24)*100</f>
        <v>10.480308189484331</v>
      </c>
      <c r="AN20" s="100">
        <f>R20/SUM($R$20:$R$24)*100</f>
        <v>9.4374000165344079</v>
      </c>
      <c r="AP20" s="100">
        <f>T20/SUM(T$20:T$24)*100</f>
        <v>12.885634940671547</v>
      </c>
      <c r="AR20" s="100">
        <f>V20/SUM(V$20:V$24)*100</f>
        <v>13.020536754274659</v>
      </c>
    </row>
    <row r="21" spans="1:44" s="4" customFormat="1" ht="12">
      <c r="A21" s="159" t="s">
        <v>57</v>
      </c>
      <c r="B21" s="76">
        <v>28898.861322062716</v>
      </c>
      <c r="C21" s="90"/>
      <c r="D21" s="76">
        <v>22913.793242224434</v>
      </c>
      <c r="E21" s="90"/>
      <c r="F21" s="76">
        <v>20080.698582795045</v>
      </c>
      <c r="G21" s="141"/>
      <c r="H21" s="76">
        <v>19140</v>
      </c>
      <c r="I21" s="141"/>
      <c r="J21" s="76">
        <v>18480.78914742398</v>
      </c>
      <c r="K21" s="76"/>
      <c r="L21" s="76">
        <v>19924.814315337986</v>
      </c>
      <c r="M21" s="76"/>
      <c r="N21" s="76">
        <v>12255</v>
      </c>
      <c r="O21" s="76"/>
      <c r="P21" s="76">
        <v>13059.969730000001</v>
      </c>
      <c r="Q21" s="76"/>
      <c r="R21" s="76">
        <v>13289.718817638606</v>
      </c>
      <c r="S21" s="76"/>
      <c r="T21" s="76">
        <v>18599</v>
      </c>
      <c r="U21" s="76"/>
      <c r="V21" s="76">
        <v>19635.197252340051</v>
      </c>
      <c r="W21" s="76"/>
      <c r="X21" s="76"/>
      <c r="Y21" s="99">
        <v>49.223434256873112</v>
      </c>
      <c r="Z21" s="97"/>
      <c r="AA21" s="99">
        <v>40.997118708738725</v>
      </c>
      <c r="AB21" s="100"/>
      <c r="AC21" s="99">
        <v>41.350786874336102</v>
      </c>
      <c r="AD21" s="100"/>
      <c r="AE21" s="100">
        <v>45.683461823042222</v>
      </c>
      <c r="AF21" s="100"/>
      <c r="AG21" s="100">
        <v>47.322847921802897</v>
      </c>
      <c r="AH21" s="141"/>
      <c r="AI21" s="100">
        <f>L21/SUM($L$20:$L$24)*100</f>
        <v>50.682946107824755</v>
      </c>
      <c r="AJ21" s="100">
        <f t="shared" si="9"/>
        <v>48.299373349623615</v>
      </c>
      <c r="AK21" s="100"/>
      <c r="AL21" s="100">
        <f>P21/SUM($P$20:$P$24)*100</f>
        <v>52.888771092599463</v>
      </c>
      <c r="AN21" s="100">
        <f>R21/SUM($R$20:$R$24)*100</f>
        <v>47.23207588076901</v>
      </c>
      <c r="AP21" s="100">
        <f t="shared" ref="AP21:AP24" si="10">T21/SUM(T$20:T$24)*100</f>
        <v>46.955314314567026</v>
      </c>
      <c r="AR21" s="100">
        <f>V21/SUM(V$20:V$24)*100</f>
        <v>47.51098328591501</v>
      </c>
    </row>
    <row r="22" spans="1:44" s="4" customFormat="1" ht="12">
      <c r="A22" s="159" t="s">
        <v>58</v>
      </c>
      <c r="B22" s="76">
        <v>19892.462685557162</v>
      </c>
      <c r="C22" s="94"/>
      <c r="D22" s="76">
        <v>22215.819714604804</v>
      </c>
      <c r="E22" s="94"/>
      <c r="F22" s="76">
        <v>18635.573151457033</v>
      </c>
      <c r="G22" s="141"/>
      <c r="H22" s="76">
        <v>14403</v>
      </c>
      <c r="I22" s="141"/>
      <c r="J22" s="76">
        <v>12275.919147562581</v>
      </c>
      <c r="K22" s="76"/>
      <c r="L22" s="76">
        <v>11722.205047859721</v>
      </c>
      <c r="M22" s="76"/>
      <c r="N22" s="76">
        <v>7625</v>
      </c>
      <c r="O22" s="76"/>
      <c r="P22" s="76">
        <v>6025.9012839999996</v>
      </c>
      <c r="Q22" s="76"/>
      <c r="R22" s="76">
        <v>8069.0981807398248</v>
      </c>
      <c r="S22" s="76"/>
      <c r="T22" s="76">
        <v>10576</v>
      </c>
      <c r="U22" s="76"/>
      <c r="V22" s="76">
        <v>10561.429582439998</v>
      </c>
      <c r="W22" s="76"/>
      <c r="X22" s="76"/>
      <c r="Y22" s="99">
        <v>33.882834285317578</v>
      </c>
      <c r="Z22" s="101"/>
      <c r="AA22" s="99">
        <v>39.748311788606053</v>
      </c>
      <c r="AB22" s="100"/>
      <c r="AC22" s="99">
        <v>38.374940517619187</v>
      </c>
      <c r="AD22" s="100"/>
      <c r="AE22" s="100">
        <v>34.377163042699955</v>
      </c>
      <c r="AF22" s="100"/>
      <c r="AG22" s="100">
        <v>31.434342456173077</v>
      </c>
      <c r="AH22" s="141"/>
      <c r="AI22" s="100">
        <f>L22/SUM($L$20:$L$24)*100</f>
        <v>29.81788825244907</v>
      </c>
      <c r="AJ22" s="100">
        <f t="shared" si="9"/>
        <v>30.051629685098334</v>
      </c>
      <c r="AK22" s="100"/>
      <c r="AL22" s="100">
        <f>P22/SUM($P$20:$P$24)*100</f>
        <v>24.403005537140487</v>
      </c>
      <c r="AN22" s="100">
        <f>R22/SUM($R$20:$R$24)*100</f>
        <v>28.677827032445684</v>
      </c>
      <c r="AP22" s="100">
        <f t="shared" si="10"/>
        <v>26.700328199949507</v>
      </c>
      <c r="AR22" s="100">
        <f>V22/SUM(V$20:V$24)*100</f>
        <v>25.555327910284898</v>
      </c>
    </row>
    <row r="23" spans="1:44" s="4" customFormat="1" ht="12">
      <c r="A23" s="159" t="s">
        <v>59</v>
      </c>
      <c r="B23" s="76">
        <v>5695.1664289311921</v>
      </c>
      <c r="C23" s="84"/>
      <c r="D23" s="76">
        <v>6568.6035726566251</v>
      </c>
      <c r="E23" s="84"/>
      <c r="F23" s="76">
        <v>6064.9002210573854</v>
      </c>
      <c r="G23" s="141"/>
      <c r="H23" s="76">
        <v>5054</v>
      </c>
      <c r="I23" s="141"/>
      <c r="J23" s="76">
        <v>4504.8632817833141</v>
      </c>
      <c r="K23" s="76"/>
      <c r="L23" s="76">
        <v>3101.0126222537328</v>
      </c>
      <c r="M23" s="76"/>
      <c r="N23" s="76">
        <v>2529</v>
      </c>
      <c r="O23" s="76"/>
      <c r="P23" s="76">
        <v>2358.491254</v>
      </c>
      <c r="Q23" s="76"/>
      <c r="R23" s="76">
        <v>3263.1731063040438</v>
      </c>
      <c r="S23" s="76"/>
      <c r="T23" s="76">
        <v>4388</v>
      </c>
      <c r="U23" s="76"/>
      <c r="V23" s="76">
        <v>4653.587302089999</v>
      </c>
      <c r="W23" s="76"/>
      <c r="X23" s="76"/>
      <c r="Y23" s="99">
        <v>9.7005777207707578</v>
      </c>
      <c r="Z23" s="99"/>
      <c r="AA23" s="99">
        <v>11.752476666438939</v>
      </c>
      <c r="AB23" s="100"/>
      <c r="AC23" s="99">
        <v>12.489027481839253</v>
      </c>
      <c r="AD23" s="100"/>
      <c r="AE23" s="100">
        <v>12.062916199250543</v>
      </c>
      <c r="AF23" s="100"/>
      <c r="AG23" s="100">
        <v>11.535381865555294</v>
      </c>
      <c r="AH23" s="141"/>
      <c r="AI23" s="100">
        <f>L23/SUM($L$20:$L$24)*100</f>
        <v>7.8880763015383826</v>
      </c>
      <c r="AJ23" s="100">
        <f t="shared" si="9"/>
        <v>9.9672880621132709</v>
      </c>
      <c r="AK23" s="100"/>
      <c r="AL23" s="100">
        <f>P23/SUM($P$20:$P$24)*100</f>
        <v>9.5511480222017227</v>
      </c>
      <c r="AN23" s="100">
        <f>R23/SUM($R$20:$R$24)*100</f>
        <v>11.597419169205821</v>
      </c>
      <c r="AP23" s="100">
        <f t="shared" si="10"/>
        <v>11.078010603382985</v>
      </c>
      <c r="AR23" s="100">
        <f>V23/SUM(V$20:V$24)*100</f>
        <v>11.260213263342429</v>
      </c>
    </row>
    <row r="24" spans="1:44" s="4" customFormat="1" ht="12">
      <c r="A24" s="160" t="s">
        <v>120</v>
      </c>
      <c r="B24" s="76">
        <v>1336.4548387450363</v>
      </c>
      <c r="C24" s="84"/>
      <c r="D24" s="76">
        <v>1465.4071449625267</v>
      </c>
      <c r="E24" s="84"/>
      <c r="F24" s="76">
        <v>1633.692099545839</v>
      </c>
      <c r="G24" s="141"/>
      <c r="H24" s="76">
        <v>953</v>
      </c>
      <c r="I24" s="141"/>
      <c r="J24" s="76">
        <v>1077.1672106067817</v>
      </c>
      <c r="K24" s="76"/>
      <c r="L24" s="76">
        <v>874.72915454525253</v>
      </c>
      <c r="M24" s="76"/>
      <c r="N24" s="76">
        <v>610</v>
      </c>
      <c r="O24" s="76"/>
      <c r="P24" s="76">
        <v>660.98147759999995</v>
      </c>
      <c r="Q24" s="76"/>
      <c r="R24" s="76">
        <v>859.66545948844202</v>
      </c>
      <c r="S24" s="76"/>
      <c r="T24" s="76">
        <v>943</v>
      </c>
      <c r="U24" s="76"/>
      <c r="V24" s="76">
        <v>1096.3986169599998</v>
      </c>
      <c r="W24" s="76"/>
      <c r="X24" s="76"/>
      <c r="Y24" s="99">
        <v>2.2763837010430255</v>
      </c>
      <c r="Z24" s="99"/>
      <c r="AA24" s="99">
        <v>2.621891104784638</v>
      </c>
      <c r="AB24" s="100"/>
      <c r="AC24" s="99">
        <v>3.3641485901534667</v>
      </c>
      <c r="AD24" s="100"/>
      <c r="AE24" s="100">
        <v>2.2746258682005869</v>
      </c>
      <c r="AF24" s="100"/>
      <c r="AG24" s="100">
        <v>2.7582491032858663</v>
      </c>
      <c r="AH24" s="141"/>
      <c r="AI24" s="100">
        <f>L24/SUM($L$20:$L$24)*100</f>
        <v>2.2250571522080511</v>
      </c>
      <c r="AJ24" s="100">
        <f t="shared" si="9"/>
        <v>2.4041303748078664</v>
      </c>
      <c r="AK24" s="100"/>
      <c r="AL24" s="100">
        <f>P24/SUM($P$20:$P$24)*100</f>
        <v>2.6767671585740005</v>
      </c>
      <c r="AN24" s="100">
        <f>R24/SUM($R$20:$R$24)*100</f>
        <v>3.055277901045085</v>
      </c>
      <c r="AP24" s="100">
        <f t="shared" si="10"/>
        <v>2.3807119414289319</v>
      </c>
      <c r="AR24" s="100">
        <f>V24/SUM(V$20:V$24)*100</f>
        <v>2.6529387861830047</v>
      </c>
    </row>
    <row r="25" spans="1:44" s="4" customFormat="1" ht="12">
      <c r="A25" s="160" t="s">
        <v>3</v>
      </c>
      <c r="B25" s="76">
        <v>0</v>
      </c>
      <c r="C25" s="84"/>
      <c r="D25" s="76">
        <v>0</v>
      </c>
      <c r="E25" s="84"/>
      <c r="F25" s="76">
        <v>0</v>
      </c>
      <c r="G25" s="141"/>
      <c r="H25" s="76">
        <v>25</v>
      </c>
      <c r="I25" s="234" t="s">
        <v>76</v>
      </c>
      <c r="J25" s="76">
        <v>8.8932316548215109</v>
      </c>
      <c r="K25" s="76" t="s">
        <v>76</v>
      </c>
      <c r="L25" s="76">
        <v>12.50982445845624</v>
      </c>
      <c r="M25" s="76" t="s">
        <v>76</v>
      </c>
      <c r="N25" s="76">
        <v>0</v>
      </c>
      <c r="O25" s="76"/>
      <c r="P25" s="76">
        <v>0</v>
      </c>
      <c r="Q25" s="76"/>
      <c r="R25" s="76">
        <v>22.487922698888887</v>
      </c>
      <c r="S25" s="76" t="s">
        <v>76</v>
      </c>
      <c r="T25" s="76">
        <v>49</v>
      </c>
      <c r="U25" s="76" t="s">
        <v>76</v>
      </c>
      <c r="V25" s="76">
        <v>45.203571590000003</v>
      </c>
      <c r="W25" s="76" t="s">
        <v>76</v>
      </c>
      <c r="X25" s="76"/>
      <c r="Y25" s="76">
        <v>0</v>
      </c>
      <c r="Z25" s="84"/>
      <c r="AA25" s="76">
        <v>0</v>
      </c>
      <c r="AB25" s="84"/>
      <c r="AC25" s="76">
        <v>0</v>
      </c>
      <c r="AD25" s="100"/>
      <c r="AE25" s="98" t="s">
        <v>74</v>
      </c>
      <c r="AF25" s="100"/>
      <c r="AG25" s="98" t="s">
        <v>74</v>
      </c>
      <c r="AH25" s="234"/>
      <c r="AI25" s="102" t="s">
        <v>74</v>
      </c>
      <c r="AJ25" s="100">
        <f t="shared" si="9"/>
        <v>0</v>
      </c>
      <c r="AK25" s="100"/>
      <c r="AL25" s="100">
        <v>0</v>
      </c>
      <c r="AN25" s="102" t="s">
        <v>74</v>
      </c>
      <c r="AP25" s="102" t="s">
        <v>74</v>
      </c>
      <c r="AR25" s="102" t="s">
        <v>74</v>
      </c>
    </row>
    <row r="26" spans="1:44" s="4" customFormat="1" ht="6.6" customHeight="1">
      <c r="A26" s="44"/>
      <c r="B26" s="76"/>
      <c r="C26" s="84"/>
      <c r="D26" s="76"/>
      <c r="E26" s="84"/>
      <c r="F26" s="76"/>
      <c r="G26" s="141"/>
      <c r="H26" s="76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99"/>
      <c r="Z26" s="99"/>
      <c r="AA26" s="103"/>
      <c r="AB26" s="103"/>
      <c r="AC26" s="103"/>
      <c r="AD26" s="103"/>
      <c r="AE26" s="103"/>
      <c r="AF26" s="103"/>
      <c r="AG26" s="141"/>
      <c r="AH26" s="141"/>
      <c r="AI26" s="141"/>
    </row>
    <row r="27" spans="1:44" s="22" customFormat="1" ht="24">
      <c r="A27" s="161" t="s">
        <v>71</v>
      </c>
      <c r="B27" s="181">
        <v>58709.559294976665</v>
      </c>
      <c r="C27" s="145"/>
      <c r="D27" s="181">
        <v>55891.228369032287</v>
      </c>
      <c r="E27" s="182"/>
      <c r="F27" s="181">
        <v>48561.829412871346</v>
      </c>
      <c r="G27" s="145"/>
      <c r="H27" s="181">
        <v>41922</v>
      </c>
      <c r="I27" s="145"/>
      <c r="J27" s="181">
        <f>SUM(J28:J30)</f>
        <v>39061.464999866956</v>
      </c>
      <c r="K27" s="145"/>
      <c r="L27" s="181">
        <f>SUM(L28:L30)</f>
        <v>39325.169891513768</v>
      </c>
      <c r="M27" s="181"/>
      <c r="N27" s="181">
        <f t="shared" ref="N27:R27" si="11">SUM(N28:N30)</f>
        <v>25373</v>
      </c>
      <c r="O27" s="181"/>
      <c r="P27" s="181">
        <f t="shared" si="11"/>
        <v>24693</v>
      </c>
      <c r="Q27" s="145"/>
      <c r="R27" s="181">
        <f t="shared" si="11"/>
        <v>28159.550649280547</v>
      </c>
      <c r="S27" s="145"/>
      <c r="T27" s="181">
        <f t="shared" ref="T27:V27" si="12">SUM(T28:T30)</f>
        <v>39658</v>
      </c>
      <c r="U27" s="145"/>
      <c r="V27" s="181">
        <f t="shared" si="12"/>
        <v>41372.904861580231</v>
      </c>
      <c r="W27" s="145"/>
      <c r="X27" s="145"/>
      <c r="Y27" s="97">
        <v>100.00000000000021</v>
      </c>
      <c r="Z27" s="97"/>
      <c r="AA27" s="97">
        <v>99.999999999999929</v>
      </c>
      <c r="AB27" s="97"/>
      <c r="AC27" s="97">
        <v>100.00000000000023</v>
      </c>
      <c r="AD27" s="97"/>
      <c r="AE27" s="104">
        <v>100</v>
      </c>
      <c r="AF27" s="97"/>
      <c r="AG27" s="104">
        <f>SUM(AG28:AG29)</f>
        <v>100</v>
      </c>
      <c r="AH27" s="145"/>
      <c r="AI27" s="104">
        <f>SUM(AI28:AI29)</f>
        <v>100</v>
      </c>
      <c r="AJ27" s="104">
        <f>SUM(AJ28:AJ29)</f>
        <v>100</v>
      </c>
      <c r="AK27" s="104"/>
      <c r="AL27" s="104">
        <f t="shared" ref="AL27:AN27" si="13">SUM(AL28:AL29)</f>
        <v>100</v>
      </c>
      <c r="AN27" s="104">
        <f t="shared" si="13"/>
        <v>100</v>
      </c>
      <c r="AP27" s="104">
        <f t="shared" ref="AP27:AR27" si="14">SUM(AP28:AP29)</f>
        <v>100</v>
      </c>
      <c r="AR27" s="104">
        <f t="shared" si="14"/>
        <v>100</v>
      </c>
    </row>
    <row r="28" spans="1:44" s="4" customFormat="1" ht="12">
      <c r="A28" s="162" t="s">
        <v>72</v>
      </c>
      <c r="B28" s="76">
        <v>5490.1065881823888</v>
      </c>
      <c r="C28" s="83"/>
      <c r="D28" s="76">
        <v>5731.6036640411539</v>
      </c>
      <c r="E28" s="83"/>
      <c r="F28" s="76">
        <v>6093.0284815464438</v>
      </c>
      <c r="G28" s="141"/>
      <c r="H28" s="76">
        <v>4713</v>
      </c>
      <c r="I28" s="141"/>
      <c r="J28" s="76">
        <v>3488.8182280074598</v>
      </c>
      <c r="K28" s="141"/>
      <c r="L28" s="76">
        <v>3309.0025699928801</v>
      </c>
      <c r="M28" s="76"/>
      <c r="N28" s="76">
        <v>3143</v>
      </c>
      <c r="O28" s="76"/>
      <c r="P28" s="76">
        <v>3440</v>
      </c>
      <c r="Q28" s="76"/>
      <c r="R28" s="76">
        <v>4592.4177791624797</v>
      </c>
      <c r="S28" s="76"/>
      <c r="T28" s="76">
        <v>7224</v>
      </c>
      <c r="U28" s="76"/>
      <c r="V28" s="76">
        <v>5328.2385669399991</v>
      </c>
      <c r="W28" s="76"/>
      <c r="X28" s="76"/>
      <c r="Y28" s="99">
        <v>9.3512992672935074</v>
      </c>
      <c r="Z28" s="99"/>
      <c r="AA28" s="99">
        <v>10.254925202568757</v>
      </c>
      <c r="AB28" s="100"/>
      <c r="AC28" s="99">
        <v>12.550264993374348</v>
      </c>
      <c r="AD28" s="100"/>
      <c r="AE28" s="100">
        <v>11.242307141834836</v>
      </c>
      <c r="AF28" s="100"/>
      <c r="AG28" s="100">
        <v>8.9372089777468222</v>
      </c>
      <c r="AH28" s="141"/>
      <c r="AI28" s="100">
        <f>L28/SUM($L$28:$L$29)*100</f>
        <v>8.4179288748589105</v>
      </c>
      <c r="AJ28" s="100">
        <f>N28/SUM($N$28:$N$29)*100</f>
        <v>12.38718322626414</v>
      </c>
      <c r="AK28" s="100"/>
      <c r="AL28" s="100">
        <f>P28/SUM($P$28:$P$29)*100</f>
        <v>13.93107358360669</v>
      </c>
      <c r="AN28" s="100">
        <f>R28/SUM($R$28:$R$29)*100</f>
        <v>16.322328618213852</v>
      </c>
      <c r="AP28" s="100">
        <f>T28/SUM($T$28:$T$29)*100</f>
        <v>18.215744616470825</v>
      </c>
      <c r="AR28" s="100">
        <f>V28/SUM($V$28:$V$29)*100</f>
        <v>12.878570128847578</v>
      </c>
    </row>
    <row r="29" spans="1:44" s="4" customFormat="1" ht="12">
      <c r="A29" s="162" t="s">
        <v>73</v>
      </c>
      <c r="B29" s="76">
        <v>53219.452706794276</v>
      </c>
      <c r="C29" s="83"/>
      <c r="D29" s="76">
        <v>50159.624704991133</v>
      </c>
      <c r="E29" s="83"/>
      <c r="F29" s="76">
        <v>42455.974147188048</v>
      </c>
      <c r="G29" s="141"/>
      <c r="H29" s="76">
        <v>37209</v>
      </c>
      <c r="I29" s="141"/>
      <c r="J29" s="76">
        <v>35548.18131731404</v>
      </c>
      <c r="K29" s="141"/>
      <c r="L29" s="76">
        <v>35999.984464520887</v>
      </c>
      <c r="M29" s="76"/>
      <c r="N29" s="76">
        <v>22230</v>
      </c>
      <c r="O29" s="76"/>
      <c r="P29" s="76">
        <v>21253</v>
      </c>
      <c r="Q29" s="76"/>
      <c r="R29" s="76">
        <v>23543.382489175867</v>
      </c>
      <c r="S29" s="76"/>
      <c r="T29" s="76">
        <v>32434</v>
      </c>
      <c r="U29" s="76"/>
      <c r="V29" s="76">
        <v>36044.666294640228</v>
      </c>
      <c r="W29" s="76"/>
      <c r="X29" s="76"/>
      <c r="Y29" s="99">
        <v>90.6487007327067</v>
      </c>
      <c r="Z29" s="99"/>
      <c r="AA29" s="99">
        <v>89.745074797431172</v>
      </c>
      <c r="AB29" s="100"/>
      <c r="AC29" s="99">
        <v>87.449735006625886</v>
      </c>
      <c r="AD29" s="100"/>
      <c r="AE29" s="100">
        <v>88.757692858165157</v>
      </c>
      <c r="AF29" s="100"/>
      <c r="AG29" s="100">
        <v>91.06279102225318</v>
      </c>
      <c r="AH29" s="141"/>
      <c r="AI29" s="100">
        <f>L29/SUM($L$28:$L$29)*100</f>
        <v>91.582071125141084</v>
      </c>
      <c r="AJ29" s="100">
        <f>N29/SUM($N$28:$N$29)*100</f>
        <v>87.612816773735858</v>
      </c>
      <c r="AK29" s="100"/>
      <c r="AL29" s="100">
        <f>P29/SUM($P$28:$P$29)*100</f>
        <v>86.06892641639331</v>
      </c>
      <c r="AN29" s="100">
        <f>R29/SUM($R$28:$R$29)*100</f>
        <v>83.677671381786141</v>
      </c>
      <c r="AP29" s="100">
        <f>T29/SUM($T$28:$T$29)*100</f>
        <v>81.784255383529171</v>
      </c>
      <c r="AR29" s="100">
        <f>V29/SUM($V$28:$V$29)*100</f>
        <v>87.121429871152415</v>
      </c>
    </row>
    <row r="30" spans="1:44" s="4" customFormat="1" ht="12">
      <c r="A30" s="162" t="s">
        <v>3</v>
      </c>
      <c r="B30" s="76">
        <v>0</v>
      </c>
      <c r="C30" s="83"/>
      <c r="D30" s="76">
        <v>0</v>
      </c>
      <c r="E30" s="83"/>
      <c r="F30" s="76">
        <v>12.826784136852231</v>
      </c>
      <c r="G30" s="234" t="s">
        <v>76</v>
      </c>
      <c r="H30" s="76">
        <v>0</v>
      </c>
      <c r="I30" s="234"/>
      <c r="J30" s="76">
        <v>24.465454545454545</v>
      </c>
      <c r="K30" s="234" t="s">
        <v>76</v>
      </c>
      <c r="L30" s="76">
        <v>16.182856999999998</v>
      </c>
      <c r="M30" s="76" t="s">
        <v>76</v>
      </c>
      <c r="N30" s="76">
        <v>0</v>
      </c>
      <c r="O30" s="76"/>
      <c r="P30" s="76">
        <v>0</v>
      </c>
      <c r="Q30" s="76"/>
      <c r="R30" s="76">
        <v>23.750380942201055</v>
      </c>
      <c r="S30" s="76" t="s">
        <v>76</v>
      </c>
      <c r="T30" s="76">
        <v>0</v>
      </c>
      <c r="U30" s="76"/>
      <c r="V30" s="76">
        <v>0</v>
      </c>
      <c r="W30" s="76"/>
      <c r="X30" s="76"/>
      <c r="Y30" s="99">
        <v>0</v>
      </c>
      <c r="Z30" s="99"/>
      <c r="AA30" s="99">
        <v>0</v>
      </c>
      <c r="AB30" s="100"/>
      <c r="AC30" s="98" t="s">
        <v>74</v>
      </c>
      <c r="AD30" s="100"/>
      <c r="AE30" s="100">
        <v>0</v>
      </c>
      <c r="AF30" s="100"/>
      <c r="AG30" s="98" t="s">
        <v>74</v>
      </c>
      <c r="AH30" s="234"/>
      <c r="AI30" s="98" t="s">
        <v>74</v>
      </c>
      <c r="AJ30" s="100">
        <v>0</v>
      </c>
      <c r="AK30" s="100"/>
      <c r="AL30" s="100">
        <v>0</v>
      </c>
      <c r="AN30" s="98" t="s">
        <v>74</v>
      </c>
      <c r="AP30" s="98" t="s">
        <v>74</v>
      </c>
      <c r="AR30" s="98" t="s">
        <v>74</v>
      </c>
    </row>
    <row r="31" spans="1:44" s="4" customFormat="1" ht="6.6" customHeight="1">
      <c r="A31" s="49"/>
      <c r="B31" s="74"/>
      <c r="C31" s="83"/>
      <c r="D31" s="74"/>
      <c r="E31" s="83"/>
      <c r="F31" s="74"/>
      <c r="G31" s="234"/>
      <c r="H31" s="7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99"/>
      <c r="Z31" s="99"/>
      <c r="AA31" s="100"/>
      <c r="AB31" s="100"/>
      <c r="AC31" s="100"/>
      <c r="AD31" s="100"/>
      <c r="AE31" s="100"/>
      <c r="AF31" s="100"/>
      <c r="AG31" s="234"/>
      <c r="AH31" s="234"/>
      <c r="AI31" s="234"/>
    </row>
    <row r="32" spans="1:44" s="22" customFormat="1" ht="24">
      <c r="A32" s="161" t="s">
        <v>129</v>
      </c>
      <c r="B32" s="75">
        <v>58709.559294976512</v>
      </c>
      <c r="C32" s="90"/>
      <c r="D32" s="75">
        <v>55891.22836903236</v>
      </c>
      <c r="E32" s="90"/>
      <c r="F32" s="75">
        <v>48561.829412871193</v>
      </c>
      <c r="G32" s="236"/>
      <c r="H32" s="75">
        <v>41922</v>
      </c>
      <c r="I32" s="236"/>
      <c r="J32" s="75">
        <f>SUM(J33:J35)</f>
        <v>39061.280684887679</v>
      </c>
      <c r="K32" s="236"/>
      <c r="L32" s="75">
        <f>SUM(L33:L35)</f>
        <v>39325.169891513433</v>
      </c>
      <c r="M32" s="75"/>
      <c r="N32" s="75">
        <f t="shared" ref="N32:R32" si="15">SUM(N33:N35)</f>
        <v>25373</v>
      </c>
      <c r="O32" s="75"/>
      <c r="P32" s="75">
        <f t="shared" si="15"/>
        <v>24693</v>
      </c>
      <c r="Q32" s="236"/>
      <c r="R32" s="75">
        <f t="shared" si="15"/>
        <v>28159.550649280536</v>
      </c>
      <c r="S32" s="236"/>
      <c r="T32" s="75">
        <f t="shared" ref="T32:V32" si="16">SUM(T33:T35)</f>
        <v>39658</v>
      </c>
      <c r="U32" s="236"/>
      <c r="V32" s="75">
        <f t="shared" si="16"/>
        <v>41372.904861580042</v>
      </c>
      <c r="W32" s="236"/>
      <c r="X32" s="236"/>
      <c r="Y32" s="97">
        <v>99.999999999999943</v>
      </c>
      <c r="Z32" s="97"/>
      <c r="AA32" s="97">
        <v>100.00000000000007</v>
      </c>
      <c r="AB32" s="97"/>
      <c r="AC32" s="97">
        <v>99.999999999999915</v>
      </c>
      <c r="AD32" s="97"/>
      <c r="AE32" s="104">
        <v>100</v>
      </c>
      <c r="AF32" s="97"/>
      <c r="AG32" s="104">
        <f>SUM(AG33:AG34)</f>
        <v>100.00000000000001</v>
      </c>
      <c r="AH32" s="236"/>
      <c r="AI32" s="104">
        <f>SUM(AI33:AI34)</f>
        <v>100</v>
      </c>
      <c r="AJ32" s="104">
        <f>SUM(AJ33:AJ34)</f>
        <v>100</v>
      </c>
      <c r="AK32" s="104"/>
      <c r="AL32" s="104">
        <f t="shared" ref="AL32:AN32" si="17">SUM(AL33:AL34)</f>
        <v>100</v>
      </c>
      <c r="AN32" s="104">
        <f t="shared" si="17"/>
        <v>100</v>
      </c>
      <c r="AP32" s="104">
        <f t="shared" ref="AP32:AR32" si="18">SUM(AP33:AP34)</f>
        <v>100</v>
      </c>
      <c r="AR32" s="104">
        <f t="shared" si="18"/>
        <v>100.00000000000001</v>
      </c>
    </row>
    <row r="33" spans="1:44" s="4" customFormat="1" ht="12">
      <c r="A33" s="162" t="s">
        <v>72</v>
      </c>
      <c r="B33" s="76">
        <v>15568.355598161619</v>
      </c>
      <c r="C33" s="83"/>
      <c r="D33" s="76">
        <v>19102.708587038833</v>
      </c>
      <c r="E33" s="83"/>
      <c r="F33" s="76">
        <v>18266.956899290799</v>
      </c>
      <c r="G33" s="234"/>
      <c r="H33" s="76">
        <v>12032</v>
      </c>
      <c r="I33" s="234"/>
      <c r="J33" s="76">
        <v>9320.300388619833</v>
      </c>
      <c r="K33" s="76"/>
      <c r="L33" s="76">
        <v>10893.974786863255</v>
      </c>
      <c r="M33" s="234"/>
      <c r="N33" s="76">
        <v>7577</v>
      </c>
      <c r="O33" s="234"/>
      <c r="P33" s="76">
        <v>6844</v>
      </c>
      <c r="Q33" s="234"/>
      <c r="R33" s="76">
        <v>10221.129959937389</v>
      </c>
      <c r="S33" s="234"/>
      <c r="T33" s="76">
        <v>13224</v>
      </c>
      <c r="U33" s="234"/>
      <c r="V33" s="76">
        <v>11749.980869999999</v>
      </c>
      <c r="W33" s="234"/>
      <c r="X33" s="234"/>
      <c r="Y33" s="99">
        <v>26.517582119703832</v>
      </c>
      <c r="Z33" s="99"/>
      <c r="AA33" s="99">
        <v>34.186443388059516</v>
      </c>
      <c r="AB33" s="100"/>
      <c r="AC33" s="99">
        <v>37.639402339458933</v>
      </c>
      <c r="AD33" s="100"/>
      <c r="AE33" s="100">
        <v>28.700920757597441</v>
      </c>
      <c r="AF33" s="100"/>
      <c r="AG33" s="100">
        <v>23.887621651269527</v>
      </c>
      <c r="AH33" s="234"/>
      <c r="AI33" s="100">
        <f>L33/SUM($L$33:$L$34)*100</f>
        <v>27.702295544854667</v>
      </c>
      <c r="AJ33" s="100">
        <f>N33/SUM($N$33:$N$34)*100</f>
        <v>29.862452212982305</v>
      </c>
      <c r="AK33" s="100"/>
      <c r="AL33" s="100">
        <f>P33/SUM($P$33:$P$34)*100</f>
        <v>27.716356862268661</v>
      </c>
      <c r="AN33" s="100">
        <f>R33/SUM($R$33:$R$34)*100</f>
        <v>36.297205474756161</v>
      </c>
      <c r="AP33" s="100">
        <f>T33/SUM($T$33:$T$34)*100</f>
        <v>33.345100610217358</v>
      </c>
      <c r="AR33" s="100">
        <f>V33/SUM($V$33:$V$34)*100</f>
        <v>28.400183427563331</v>
      </c>
    </row>
    <row r="34" spans="1:44" s="4" customFormat="1" ht="12">
      <c r="A34" s="162" t="s">
        <v>73</v>
      </c>
      <c r="B34" s="76">
        <v>43141.20369681489</v>
      </c>
      <c r="C34" s="83"/>
      <c r="D34" s="76">
        <v>36775.314084693528</v>
      </c>
      <c r="E34" s="83"/>
      <c r="F34" s="76">
        <v>30264.517470430481</v>
      </c>
      <c r="G34" s="234"/>
      <c r="H34" s="76">
        <v>29890</v>
      </c>
      <c r="I34" s="234"/>
      <c r="J34" s="76">
        <v>29696.980296267848</v>
      </c>
      <c r="K34" s="76"/>
      <c r="L34" s="76">
        <v>28431.195104650182</v>
      </c>
      <c r="M34" s="234"/>
      <c r="N34" s="76">
        <v>17796</v>
      </c>
      <c r="O34" s="234"/>
      <c r="P34" s="76">
        <v>17849</v>
      </c>
      <c r="Q34" s="234"/>
      <c r="R34" s="76">
        <v>17938.420689343147</v>
      </c>
      <c r="S34" s="234"/>
      <c r="T34" s="76">
        <v>26434</v>
      </c>
      <c r="U34" s="234"/>
      <c r="V34" s="76">
        <v>29622.923991580046</v>
      </c>
      <c r="W34" s="234"/>
      <c r="X34" s="234"/>
      <c r="Y34" s="99">
        <v>73.482417880296111</v>
      </c>
      <c r="Z34" s="99"/>
      <c r="AA34" s="99">
        <v>65.813556611940555</v>
      </c>
      <c r="AB34" s="100"/>
      <c r="AC34" s="99">
        <v>62.360597660540982</v>
      </c>
      <c r="AD34" s="100"/>
      <c r="AE34" s="100">
        <v>71.299079242402556</v>
      </c>
      <c r="AF34" s="100"/>
      <c r="AG34" s="100">
        <v>76.112378348730488</v>
      </c>
      <c r="AH34" s="234"/>
      <c r="AI34" s="100">
        <f>L34/SUM($L$33:$L$34)*100</f>
        <v>72.297704455145336</v>
      </c>
      <c r="AJ34" s="100">
        <f>N34/SUM($N$33:$N$34)*100</f>
        <v>70.137547787017695</v>
      </c>
      <c r="AK34" s="100"/>
      <c r="AL34" s="100">
        <f>P34/SUM($P$33:$P$34)*100</f>
        <v>72.283643137731346</v>
      </c>
      <c r="AN34" s="100">
        <f>R34/SUM($R$33:$R$34)*100</f>
        <v>63.702794525243846</v>
      </c>
      <c r="AP34" s="100">
        <f>T34/SUM($T$33:$T$34)*100</f>
        <v>66.654899389782642</v>
      </c>
      <c r="AR34" s="100">
        <f>V34/SUM($V$33:$V$34)*100</f>
        <v>71.59981657243668</v>
      </c>
    </row>
    <row r="35" spans="1:44" s="2" customFormat="1" ht="12">
      <c r="A35" s="162" t="s">
        <v>3</v>
      </c>
      <c r="B35" s="76">
        <v>0</v>
      </c>
      <c r="C35" s="85"/>
      <c r="D35" s="76">
        <v>13.205697299999997</v>
      </c>
      <c r="E35" s="234" t="s">
        <v>76</v>
      </c>
      <c r="F35" s="76">
        <v>30.355043149906852</v>
      </c>
      <c r="G35" s="234" t="s">
        <v>76</v>
      </c>
      <c r="H35" s="76">
        <v>0</v>
      </c>
      <c r="I35" s="234"/>
      <c r="J35" s="76">
        <v>44</v>
      </c>
      <c r="K35" s="76" t="s">
        <v>76</v>
      </c>
      <c r="L35" s="76">
        <v>0</v>
      </c>
      <c r="M35" s="234"/>
      <c r="N35" s="76">
        <v>0</v>
      </c>
      <c r="O35" s="234"/>
      <c r="P35" s="76">
        <v>0</v>
      </c>
      <c r="Q35" s="234"/>
      <c r="R35" s="76">
        <v>0</v>
      </c>
      <c r="S35" s="234"/>
      <c r="T35" s="76">
        <v>0</v>
      </c>
      <c r="U35" s="234"/>
      <c r="V35" s="76">
        <v>0</v>
      </c>
      <c r="W35" s="234"/>
      <c r="X35" s="234"/>
      <c r="Y35" s="99">
        <v>0</v>
      </c>
      <c r="Z35" s="100"/>
      <c r="AA35" s="98" t="s">
        <v>74</v>
      </c>
      <c r="AB35" s="100"/>
      <c r="AC35" s="98" t="s">
        <v>74</v>
      </c>
      <c r="AD35" s="100"/>
      <c r="AE35" s="100">
        <v>0</v>
      </c>
      <c r="AF35" s="100"/>
      <c r="AG35" s="98" t="s">
        <v>74</v>
      </c>
      <c r="AH35" s="234"/>
      <c r="AI35" s="100">
        <v>0</v>
      </c>
      <c r="AJ35" s="100">
        <v>0</v>
      </c>
      <c r="AK35" s="100"/>
      <c r="AL35" s="76">
        <v>0</v>
      </c>
      <c r="AN35" s="76">
        <v>0</v>
      </c>
      <c r="AP35" s="76">
        <v>0</v>
      </c>
      <c r="AR35" s="76">
        <v>0</v>
      </c>
    </row>
    <row r="36" spans="1:44" s="4" customFormat="1" ht="6.6" customHeight="1">
      <c r="A36" s="49"/>
      <c r="B36" s="74"/>
      <c r="C36" s="83"/>
      <c r="D36" s="74"/>
      <c r="E36" s="83"/>
      <c r="F36" s="74"/>
      <c r="G36" s="234"/>
      <c r="H36" s="7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99"/>
      <c r="Z36" s="99"/>
      <c r="AA36" s="100"/>
      <c r="AB36" s="100"/>
      <c r="AC36" s="100"/>
      <c r="AD36" s="100"/>
      <c r="AE36" s="100"/>
      <c r="AF36" s="100"/>
      <c r="AG36" s="234"/>
      <c r="AH36" s="234"/>
      <c r="AI36" s="234"/>
    </row>
    <row r="37" spans="1:44" s="22" customFormat="1" ht="12">
      <c r="A37" s="161" t="s">
        <v>48</v>
      </c>
      <c r="B37" s="75">
        <v>58709.559294976607</v>
      </c>
      <c r="C37" s="90"/>
      <c r="D37" s="75">
        <v>55891.228369032317</v>
      </c>
      <c r="E37" s="90"/>
      <c r="F37" s="75">
        <v>48561.829412871295</v>
      </c>
      <c r="G37" s="236"/>
      <c r="H37" s="75">
        <v>41922</v>
      </c>
      <c r="I37" s="236"/>
      <c r="J37" s="75">
        <f>SUM(J38:J40)</f>
        <v>39061.464999866985</v>
      </c>
      <c r="K37" s="90"/>
      <c r="L37" s="75">
        <f>SUM(L38:L40)</f>
        <v>39325.169891513848</v>
      </c>
      <c r="M37" s="75"/>
      <c r="N37" s="75">
        <f t="shared" ref="N37:R37" si="19">SUM(N38:N40)</f>
        <v>25373</v>
      </c>
      <c r="O37" s="75"/>
      <c r="P37" s="75">
        <f t="shared" si="19"/>
        <v>24693.275075599999</v>
      </c>
      <c r="Q37" s="236"/>
      <c r="R37" s="75">
        <f t="shared" si="19"/>
        <v>28159.550649280503</v>
      </c>
      <c r="S37" s="236"/>
      <c r="T37" s="75">
        <f t="shared" ref="T37:V37" si="20">SUM(T38:T40)</f>
        <v>39659</v>
      </c>
      <c r="U37" s="236"/>
      <c r="V37" s="75">
        <f t="shared" si="20"/>
        <v>41372.904861580093</v>
      </c>
      <c r="W37" s="236"/>
      <c r="X37" s="236"/>
      <c r="Y37" s="97">
        <v>100.0000000000001</v>
      </c>
      <c r="Z37" s="97"/>
      <c r="AA37" s="97">
        <v>99.999999999999986</v>
      </c>
      <c r="AB37" s="97"/>
      <c r="AC37" s="97">
        <v>100.00000000000013</v>
      </c>
      <c r="AD37" s="97"/>
      <c r="AE37" s="104">
        <v>100</v>
      </c>
      <c r="AF37" s="97"/>
      <c r="AG37" s="104">
        <f>SUM(AG38:AG39)</f>
        <v>100</v>
      </c>
      <c r="AH37" s="236"/>
      <c r="AI37" s="104">
        <f>SUM(AI38:AI39)</f>
        <v>100</v>
      </c>
      <c r="AJ37" s="104">
        <f>SUM(AJ38:AJ39)</f>
        <v>100</v>
      </c>
      <c r="AK37" s="104"/>
      <c r="AL37" s="104">
        <f t="shared" ref="AL37:AN37" si="21">SUM(AL38:AL39)</f>
        <v>100</v>
      </c>
      <c r="AN37" s="104">
        <f t="shared" si="21"/>
        <v>100</v>
      </c>
      <c r="AP37" s="104">
        <f t="shared" ref="AP37:AR37" si="22">SUM(AP38:AP39)</f>
        <v>100</v>
      </c>
      <c r="AR37" s="104">
        <f t="shared" si="22"/>
        <v>100</v>
      </c>
    </row>
    <row r="38" spans="1:44" s="4" customFormat="1" ht="12">
      <c r="A38" s="162" t="s">
        <v>20</v>
      </c>
      <c r="B38" s="76">
        <v>56230.362106188346</v>
      </c>
      <c r="C38" s="84"/>
      <c r="D38" s="76">
        <v>54365.326693846044</v>
      </c>
      <c r="E38" s="84"/>
      <c r="F38" s="76">
        <v>47555.132244873465</v>
      </c>
      <c r="G38" s="234"/>
      <c r="H38" s="76">
        <v>40222</v>
      </c>
      <c r="I38" s="234"/>
      <c r="J38" s="76">
        <v>37518.229070488655</v>
      </c>
      <c r="K38" s="84"/>
      <c r="L38" s="76">
        <v>37754.035542473001</v>
      </c>
      <c r="M38" s="234"/>
      <c r="N38" s="76">
        <v>24518</v>
      </c>
      <c r="O38" s="234"/>
      <c r="P38" s="76">
        <v>23688.60685</v>
      </c>
      <c r="Q38" s="234"/>
      <c r="R38" s="76">
        <v>27487.351167595305</v>
      </c>
      <c r="S38" s="234"/>
      <c r="T38" s="76">
        <v>38451</v>
      </c>
      <c r="U38" s="234"/>
      <c r="V38" s="76">
        <v>40049.876749910087</v>
      </c>
      <c r="W38" s="234"/>
      <c r="X38" s="234"/>
      <c r="Y38" s="99">
        <v>95.777183105170522</v>
      </c>
      <c r="Z38" s="99"/>
      <c r="AA38" s="99">
        <v>97.308814979707108</v>
      </c>
      <c r="AB38" s="100"/>
      <c r="AC38" s="99">
        <v>97.926978492842892</v>
      </c>
      <c r="AD38" s="100"/>
      <c r="AE38" s="100">
        <v>95.944849959448504</v>
      </c>
      <c r="AF38" s="100"/>
      <c r="AG38" s="100">
        <v>96.071838441768065</v>
      </c>
      <c r="AH38" s="234"/>
      <c r="AI38" s="100">
        <f>L38/SUM($L$38:$L$39)*100</f>
        <v>96.004761445722608</v>
      </c>
      <c r="AJ38" s="100">
        <f>N38/SUM($N$38:$N$39)*100</f>
        <v>96.630276277933234</v>
      </c>
      <c r="AK38" s="100"/>
      <c r="AL38" s="100">
        <f>P38/SUM($P$38:$P$39)*100</f>
        <v>97.003134421349074</v>
      </c>
      <c r="AN38" s="100">
        <f>R38/SUM($R$38:$R$39)*100</f>
        <v>97.612889885718488</v>
      </c>
      <c r="AP38" s="100">
        <f>T38/SUM(T$38:T$39)*100</f>
        <v>97.032326444091154</v>
      </c>
      <c r="AR38" s="100">
        <f>V38/SUM(V$38:V$39)*100</f>
        <v>97.027636097870683</v>
      </c>
    </row>
    <row r="39" spans="1:44" s="4" customFormat="1" ht="12">
      <c r="A39" s="162" t="s">
        <v>21</v>
      </c>
      <c r="B39" s="76">
        <v>2479.1971887882601</v>
      </c>
      <c r="C39" s="94"/>
      <c r="D39" s="76">
        <v>1503.5344213401204</v>
      </c>
      <c r="E39" s="94"/>
      <c r="F39" s="76">
        <v>1006.6971679978301</v>
      </c>
      <c r="G39" s="234"/>
      <c r="H39" s="76">
        <v>1700</v>
      </c>
      <c r="I39" s="234"/>
      <c r="J39" s="76">
        <v>1534.0360667394039</v>
      </c>
      <c r="K39" s="84"/>
      <c r="L39" s="76">
        <v>1571.1343490408476</v>
      </c>
      <c r="M39" s="234"/>
      <c r="N39" s="76">
        <v>855</v>
      </c>
      <c r="O39" s="234"/>
      <c r="P39" s="76">
        <v>731.84821190000002</v>
      </c>
      <c r="Q39" s="234"/>
      <c r="R39" s="76">
        <v>672.1994816851992</v>
      </c>
      <c r="S39" s="234"/>
      <c r="T39" s="76">
        <v>1176</v>
      </c>
      <c r="U39" s="234"/>
      <c r="V39" s="76">
        <v>1226.8958899100001</v>
      </c>
      <c r="W39" s="234"/>
      <c r="X39" s="234"/>
      <c r="Y39" s="99">
        <v>4.222816894829581</v>
      </c>
      <c r="Z39" s="101"/>
      <c r="AA39" s="99">
        <v>2.6911850202928735</v>
      </c>
      <c r="AB39" s="100"/>
      <c r="AC39" s="99">
        <v>2.0730215071572378</v>
      </c>
      <c r="AD39" s="100"/>
      <c r="AE39" s="100">
        <v>4.0551500405515002</v>
      </c>
      <c r="AF39" s="100"/>
      <c r="AG39" s="100">
        <v>3.9281615582319338</v>
      </c>
      <c r="AH39" s="234"/>
      <c r="AI39" s="100">
        <f>L39/SUM($L$38:$L$39)*100</f>
        <v>3.9952385542773956</v>
      </c>
      <c r="AJ39" s="100">
        <f>N39/SUM($N$38:$N$39)*100</f>
        <v>3.3697237220667642</v>
      </c>
      <c r="AK39" s="100"/>
      <c r="AL39" s="100">
        <f>P39/SUM($P$38:$P$39)*100</f>
        <v>2.9968655786509308</v>
      </c>
      <c r="AN39" s="100">
        <f>R39/SUM($R$38:$R$39)*100</f>
        <v>2.387110114281509</v>
      </c>
      <c r="AP39" s="100">
        <f>T39/SUM(T$38:T$39)*100</f>
        <v>2.9676735559088501</v>
      </c>
      <c r="AR39" s="100">
        <f>V39/SUM(V$38:V$39)*100</f>
        <v>2.9723639021293105</v>
      </c>
    </row>
    <row r="40" spans="1:44" s="4" customFormat="1" ht="12">
      <c r="A40" s="162" t="s">
        <v>3</v>
      </c>
      <c r="B40" s="76">
        <v>0</v>
      </c>
      <c r="C40" s="84"/>
      <c r="D40" s="76">
        <v>22.367253846153844</v>
      </c>
      <c r="E40" s="234" t="s">
        <v>76</v>
      </c>
      <c r="F40" s="76">
        <v>0</v>
      </c>
      <c r="G40" s="234"/>
      <c r="H40" s="76">
        <v>0</v>
      </c>
      <c r="I40" s="234"/>
      <c r="J40" s="76">
        <v>9.19986263892857</v>
      </c>
      <c r="K40" s="84" t="s">
        <v>76</v>
      </c>
      <c r="L40" s="76">
        <v>0</v>
      </c>
      <c r="M40" s="234"/>
      <c r="N40" s="76">
        <v>0</v>
      </c>
      <c r="O40" s="234"/>
      <c r="P40" s="76">
        <v>272.8200137</v>
      </c>
      <c r="Q40" s="234" t="s">
        <v>76</v>
      </c>
      <c r="R40" s="76">
        <v>0</v>
      </c>
      <c r="S40" s="234"/>
      <c r="T40" s="76">
        <v>32</v>
      </c>
      <c r="U40" s="234" t="s">
        <v>76</v>
      </c>
      <c r="V40" s="76">
        <v>96.132221759999993</v>
      </c>
      <c r="W40" s="234" t="s">
        <v>76</v>
      </c>
      <c r="X40" s="234"/>
      <c r="Y40" s="98">
        <v>0</v>
      </c>
      <c r="Z40" s="98"/>
      <c r="AA40" s="98" t="s">
        <v>74</v>
      </c>
      <c r="AB40" s="100"/>
      <c r="AC40" s="98">
        <v>0</v>
      </c>
      <c r="AD40" s="100"/>
      <c r="AE40" s="100">
        <v>0</v>
      </c>
      <c r="AF40" s="100"/>
      <c r="AG40" s="98" t="s">
        <v>74</v>
      </c>
      <c r="AH40" s="234"/>
      <c r="AI40" s="100">
        <v>0</v>
      </c>
      <c r="AJ40" s="100">
        <v>0</v>
      </c>
      <c r="AK40" s="100"/>
      <c r="AL40" s="98" t="s">
        <v>74</v>
      </c>
      <c r="AN40" s="76">
        <v>0</v>
      </c>
      <c r="AP40" s="76">
        <v>0</v>
      </c>
      <c r="AR40" s="76">
        <v>0</v>
      </c>
    </row>
    <row r="41" spans="1:44" s="4" customFormat="1" ht="6.6" customHeight="1">
      <c r="A41" s="44"/>
      <c r="B41" s="76"/>
      <c r="C41" s="84"/>
      <c r="D41" s="76"/>
      <c r="E41" s="84"/>
      <c r="F41" s="76"/>
      <c r="G41" s="84"/>
      <c r="H41" s="76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99"/>
      <c r="Z41" s="99"/>
      <c r="AA41" s="103"/>
      <c r="AB41" s="103"/>
      <c r="AC41" s="103"/>
      <c r="AD41" s="103"/>
      <c r="AE41" s="103"/>
      <c r="AF41" s="103"/>
      <c r="AG41" s="104"/>
      <c r="AH41" s="84"/>
      <c r="AI41" s="84"/>
    </row>
    <row r="42" spans="1:44" s="22" customFormat="1" ht="12">
      <c r="A42" s="129" t="s">
        <v>113</v>
      </c>
      <c r="B42" s="75">
        <v>58709.559294976556</v>
      </c>
      <c r="C42" s="90"/>
      <c r="D42" s="75">
        <v>55891.228369032251</v>
      </c>
      <c r="E42" s="90"/>
      <c r="F42" s="75">
        <v>48561.829412871208</v>
      </c>
      <c r="G42" s="90"/>
      <c r="H42" s="75">
        <v>41922</v>
      </c>
      <c r="I42" s="90"/>
      <c r="J42" s="75">
        <f>SUM(J43:J49)</f>
        <v>39061.464999867079</v>
      </c>
      <c r="L42" s="75">
        <f>SUM(L43:L49)</f>
        <v>39325.169891513826</v>
      </c>
      <c r="M42" s="75"/>
      <c r="N42" s="75">
        <f t="shared" ref="N42:R42" si="23">SUM(N43:N49)</f>
        <v>25373</v>
      </c>
      <c r="O42" s="75"/>
      <c r="P42" s="75">
        <f t="shared" si="23"/>
        <v>24693.275073210003</v>
      </c>
      <c r="Q42" s="90"/>
      <c r="R42" s="75">
        <f t="shared" si="23"/>
        <v>28159.550649280514</v>
      </c>
      <c r="S42" s="90"/>
      <c r="T42" s="75">
        <f t="shared" ref="T42:V42" si="24">SUM(T43:T49)</f>
        <v>39658</v>
      </c>
      <c r="U42" s="90"/>
      <c r="V42" s="75">
        <f t="shared" si="24"/>
        <v>41372.904861579991</v>
      </c>
      <c r="W42" s="90"/>
      <c r="X42" s="90"/>
      <c r="Y42" s="97">
        <v>100.00000000000004</v>
      </c>
      <c r="Z42" s="97"/>
      <c r="AA42" s="97">
        <v>99.999999999999872</v>
      </c>
      <c r="AB42" s="97"/>
      <c r="AC42" s="97">
        <v>99.999999999999943</v>
      </c>
      <c r="AD42" s="97"/>
      <c r="AE42" s="104">
        <v>100</v>
      </c>
      <c r="AF42" s="97"/>
      <c r="AG42" s="104">
        <f>SUM(AG43:AG48)</f>
        <v>100</v>
      </c>
      <c r="AH42" s="90"/>
      <c r="AI42" s="104">
        <f>SUM(AI43:AI48)</f>
        <v>100.00000000000001</v>
      </c>
      <c r="AJ42" s="104">
        <f>SUM(AJ43:AJ48)</f>
        <v>100</v>
      </c>
      <c r="AK42" s="104"/>
      <c r="AL42" s="104">
        <f t="shared" ref="AL42:AN42" si="25">SUM(AL43:AL48)</f>
        <v>100</v>
      </c>
      <c r="AN42" s="104">
        <f t="shared" si="25"/>
        <v>100</v>
      </c>
      <c r="AP42" s="104">
        <f t="shared" ref="AP42:AR42" si="26">SUM(AP43:AP48)</f>
        <v>99.999999999999986</v>
      </c>
      <c r="AR42" s="104">
        <f t="shared" si="26"/>
        <v>99.999999999999986</v>
      </c>
    </row>
    <row r="43" spans="1:44" s="4" customFormat="1" ht="12">
      <c r="A43" s="130" t="s">
        <v>22</v>
      </c>
      <c r="B43" s="76">
        <v>2232.4441430921484</v>
      </c>
      <c r="C43" s="84"/>
      <c r="D43" s="76">
        <v>2015.9290371760794</v>
      </c>
      <c r="E43" s="84"/>
      <c r="F43" s="76">
        <v>2471.4573983688397</v>
      </c>
      <c r="G43" s="84"/>
      <c r="H43" s="76">
        <v>2424</v>
      </c>
      <c r="I43" s="84"/>
      <c r="J43" s="76">
        <v>2060.1441998403834</v>
      </c>
      <c r="K43" s="76"/>
      <c r="L43" s="76">
        <v>1996.0460220267883</v>
      </c>
      <c r="M43" s="76"/>
      <c r="N43" s="76">
        <v>1115</v>
      </c>
      <c r="O43" s="76"/>
      <c r="P43" s="76">
        <v>1295.322844</v>
      </c>
      <c r="Q43" s="76"/>
      <c r="R43" s="76">
        <v>1139.7617958384453</v>
      </c>
      <c r="S43" s="76"/>
      <c r="T43" s="76">
        <v>1806</v>
      </c>
      <c r="U43" s="76"/>
      <c r="V43" s="76">
        <v>1313.02298038</v>
      </c>
      <c r="W43" s="76"/>
      <c r="X43" s="76"/>
      <c r="Y43" s="99">
        <v>3.810972298146408</v>
      </c>
      <c r="Z43" s="99"/>
      <c r="AA43" s="99">
        <v>3.6961458396661331</v>
      </c>
      <c r="AB43" s="100"/>
      <c r="AC43" s="99">
        <v>5.1332768295555722</v>
      </c>
      <c r="AD43" s="100"/>
      <c r="AE43" s="100">
        <v>5.7874128545506638</v>
      </c>
      <c r="AF43" s="100"/>
      <c r="AG43" s="100">
        <v>5.281243960014649</v>
      </c>
      <c r="AH43" s="84"/>
      <c r="AI43" s="100">
        <f t="shared" ref="AI43:AI48" si="27">L43/SUM($L$43:$L$48)*100</f>
        <v>5.0767477752196548</v>
      </c>
      <c r="AJ43" s="100">
        <f t="shared" ref="AJ43:AJ49" si="28">N43/SUM($N$43:$N$48)*100</f>
        <v>4.3944350293619197</v>
      </c>
      <c r="AK43" s="100"/>
      <c r="AL43" s="100">
        <f t="shared" ref="AL43:AL48" si="29">P43/SUM($P$43:$P$48)*100</f>
        <v>5.249727429641295</v>
      </c>
      <c r="AN43" s="100">
        <f t="shared" ref="AN43:AN49" si="30">R43/SUM($R$43:$R$48)*100</f>
        <v>4.0475141454985062</v>
      </c>
      <c r="AP43" s="100">
        <f>T43/SUM(T$43:T$48)*100</f>
        <v>4.5651019943884128</v>
      </c>
      <c r="AR43" s="100">
        <f>V43/SUM(V$43:V$48)*100</f>
        <v>3.1746656586385189</v>
      </c>
    </row>
    <row r="44" spans="1:44" s="4" customFormat="1" ht="12">
      <c r="A44" s="130" t="s">
        <v>23</v>
      </c>
      <c r="B44" s="76">
        <v>12994.591724876303</v>
      </c>
      <c r="C44" s="84"/>
      <c r="D44" s="76">
        <v>16124.430406303863</v>
      </c>
      <c r="E44" s="84"/>
      <c r="F44" s="76">
        <v>14228.536632980113</v>
      </c>
      <c r="G44" s="84"/>
      <c r="H44" s="76">
        <v>8812</v>
      </c>
      <c r="I44" s="84"/>
      <c r="J44" s="76">
        <v>7234.1692022687675</v>
      </c>
      <c r="K44" s="76"/>
      <c r="L44" s="76">
        <v>8166.0239921388793</v>
      </c>
      <c r="M44" s="76"/>
      <c r="N44" s="76">
        <v>5532</v>
      </c>
      <c r="O44" s="76"/>
      <c r="P44" s="76">
        <v>5125.2358510000004</v>
      </c>
      <c r="Q44" s="76"/>
      <c r="R44" s="76">
        <v>4902.8899315383196</v>
      </c>
      <c r="S44" s="76"/>
      <c r="T44" s="76">
        <v>9311</v>
      </c>
      <c r="U44" s="76"/>
      <c r="V44" s="76">
        <v>8494.892697719999</v>
      </c>
      <c r="W44" s="76"/>
      <c r="X44" s="76"/>
      <c r="Y44" s="99">
        <v>22.182874873918863</v>
      </c>
      <c r="Z44" s="99"/>
      <c r="AA44" s="99">
        <v>29.563662839408057</v>
      </c>
      <c r="AB44" s="100"/>
      <c r="AC44" s="99">
        <v>29.553014939591986</v>
      </c>
      <c r="AD44" s="100"/>
      <c r="AE44" s="100">
        <v>21.039060261675104</v>
      </c>
      <c r="AF44" s="100"/>
      <c r="AG44" s="100">
        <v>18.545018551694593</v>
      </c>
      <c r="AH44" s="84"/>
      <c r="AI44" s="100">
        <f t="shared" si="27"/>
        <v>20.769483106599935</v>
      </c>
      <c r="AJ44" s="100">
        <f t="shared" si="28"/>
        <v>21.802703661372323</v>
      </c>
      <c r="AK44" s="100"/>
      <c r="AL44" s="100">
        <f t="shared" si="29"/>
        <v>20.771726025682323</v>
      </c>
      <c r="AN44" s="100">
        <f t="shared" si="30"/>
        <v>17.411108552840453</v>
      </c>
      <c r="AP44" s="100">
        <f t="shared" ref="AP44:AP47" si="31">T44/SUM(T$43:T$48)*100</f>
        <v>23.535805464978136</v>
      </c>
      <c r="AR44" s="100">
        <f>V44/SUM(V$43:V$48)*100</f>
        <v>20.539201921253433</v>
      </c>
    </row>
    <row r="45" spans="1:44" s="4" customFormat="1" ht="12">
      <c r="A45" s="130" t="s">
        <v>24</v>
      </c>
      <c r="B45" s="76">
        <v>7879.0446194972073</v>
      </c>
      <c r="C45" s="84"/>
      <c r="D45" s="76">
        <v>8652.5766249216522</v>
      </c>
      <c r="E45" s="84"/>
      <c r="F45" s="76">
        <v>7044.324080015349</v>
      </c>
      <c r="G45" s="84"/>
      <c r="H45" s="76">
        <v>9816</v>
      </c>
      <c r="I45" s="84"/>
      <c r="J45" s="76">
        <v>6019.8371178237931</v>
      </c>
      <c r="K45" s="76"/>
      <c r="L45" s="76">
        <v>5340.5237174793965</v>
      </c>
      <c r="M45" s="76"/>
      <c r="N45" s="76">
        <v>4351</v>
      </c>
      <c r="O45" s="76"/>
      <c r="P45" s="76">
        <v>3813.6913490000002</v>
      </c>
      <c r="Q45" s="76"/>
      <c r="R45" s="76">
        <v>6451.7037564907469</v>
      </c>
      <c r="S45" s="76"/>
      <c r="T45" s="76">
        <v>9166</v>
      </c>
      <c r="U45" s="76"/>
      <c r="V45" s="76">
        <v>8991.9610533999985</v>
      </c>
      <c r="W45" s="76"/>
      <c r="X45" s="76"/>
      <c r="Y45" s="99">
        <v>13.450200254136416</v>
      </c>
      <c r="Z45" s="99"/>
      <c r="AA45" s="99">
        <v>15.864241500978601</v>
      </c>
      <c r="AB45" s="100"/>
      <c r="AC45" s="99">
        <v>14.631231597877854</v>
      </c>
      <c r="AD45" s="100"/>
      <c r="AE45" s="100">
        <v>23.436157005061599</v>
      </c>
      <c r="AF45" s="100"/>
      <c r="AG45" s="100">
        <v>15.432040350011475</v>
      </c>
      <c r="AH45" s="84"/>
      <c r="AI45" s="100">
        <f t="shared" si="27"/>
        <v>13.583099588901892</v>
      </c>
      <c r="AJ45" s="100">
        <f t="shared" si="28"/>
        <v>17.148149607850865</v>
      </c>
      <c r="AK45" s="100"/>
      <c r="AL45" s="100">
        <f t="shared" si="29"/>
        <v>15.456254921905021</v>
      </c>
      <c r="AN45" s="100">
        <f t="shared" si="30"/>
        <v>22.911245413128032</v>
      </c>
      <c r="AP45" s="100">
        <f t="shared" si="31"/>
        <v>23.169282879603649</v>
      </c>
      <c r="AR45" s="100">
        <f>V45/SUM(V$43:V$48)*100</f>
        <v>21.741028440935914</v>
      </c>
    </row>
    <row r="46" spans="1:44" s="4" customFormat="1" ht="12">
      <c r="A46" s="130" t="s">
        <v>25</v>
      </c>
      <c r="B46" s="76">
        <v>21232.841709763699</v>
      </c>
      <c r="C46" s="84"/>
      <c r="D46" s="76">
        <v>16753.34297469565</v>
      </c>
      <c r="E46" s="84"/>
      <c r="F46" s="76">
        <v>15183.53396732576</v>
      </c>
      <c r="G46" s="84"/>
      <c r="H46" s="76">
        <v>11865</v>
      </c>
      <c r="I46" s="84"/>
      <c r="J46" s="76">
        <v>13456.050628414188</v>
      </c>
      <c r="K46" s="76"/>
      <c r="L46" s="76">
        <v>11818.799952258143</v>
      </c>
      <c r="M46" s="76"/>
      <c r="N46" s="76">
        <v>6821</v>
      </c>
      <c r="O46" s="76"/>
      <c r="P46" s="76">
        <v>5798.5918330000004</v>
      </c>
      <c r="Q46" s="76"/>
      <c r="R46" s="76">
        <v>7441.4809691897053</v>
      </c>
      <c r="S46" s="76"/>
      <c r="T46" s="76">
        <v>9890</v>
      </c>
      <c r="U46" s="76"/>
      <c r="V46" s="76">
        <v>12768.816293010002</v>
      </c>
      <c r="W46" s="76"/>
      <c r="X46" s="76"/>
      <c r="Y46" s="99">
        <v>36.246269281684349</v>
      </c>
      <c r="Z46" s="99"/>
      <c r="AA46" s="99">
        <v>30.71675529966215</v>
      </c>
      <c r="AB46" s="100"/>
      <c r="AC46" s="99">
        <v>31.536567515460519</v>
      </c>
      <c r="AD46" s="100"/>
      <c r="AE46" s="100">
        <v>28.328239900678064</v>
      </c>
      <c r="AF46" s="100"/>
      <c r="AG46" s="100">
        <v>34.495005792540994</v>
      </c>
      <c r="AH46" s="84"/>
      <c r="AI46" s="100">
        <f t="shared" si="27"/>
        <v>30.05996139431069</v>
      </c>
      <c r="AJ46" s="100">
        <f t="shared" si="28"/>
        <v>26.88290702715485</v>
      </c>
      <c r="AK46" s="100"/>
      <c r="AL46" s="100">
        <f t="shared" si="29"/>
        <v>23.500725506385102</v>
      </c>
      <c r="AN46" s="100">
        <f t="shared" si="30"/>
        <v>26.426135352340353</v>
      </c>
      <c r="AP46" s="100">
        <f t="shared" si="31"/>
        <v>24.999368064507976</v>
      </c>
      <c r="AR46" s="100">
        <f>V46/SUM(V$43:V$48)*100</f>
        <v>30.872820348621151</v>
      </c>
    </row>
    <row r="47" spans="1:44" s="4" customFormat="1" ht="12">
      <c r="A47" s="131" t="s">
        <v>26</v>
      </c>
      <c r="B47" s="76">
        <v>13202.289652451585</v>
      </c>
      <c r="C47" s="84"/>
      <c r="D47" s="76">
        <v>9922.1518655968066</v>
      </c>
      <c r="E47" s="84"/>
      <c r="F47" s="76">
        <v>8582.4969925173627</v>
      </c>
      <c r="G47" s="84"/>
      <c r="H47" s="76">
        <v>8205</v>
      </c>
      <c r="I47" s="84"/>
      <c r="J47" s="76">
        <v>9355.3576887497329</v>
      </c>
      <c r="K47" s="76"/>
      <c r="L47" s="76">
        <v>10399.577549186046</v>
      </c>
      <c r="M47" s="76"/>
      <c r="N47" s="76">
        <v>6751</v>
      </c>
      <c r="O47" s="76"/>
      <c r="P47" s="76">
        <v>7602.515429</v>
      </c>
      <c r="Q47" s="76"/>
      <c r="R47" s="76">
        <v>7328.3425901909977</v>
      </c>
      <c r="S47" s="76"/>
      <c r="T47" s="76">
        <v>8331</v>
      </c>
      <c r="U47" s="76"/>
      <c r="V47" s="76">
        <v>8649.7121414099875</v>
      </c>
      <c r="W47" s="76"/>
      <c r="X47" s="76"/>
      <c r="Y47" s="99">
        <v>22.537432926724374</v>
      </c>
      <c r="Z47" s="99"/>
      <c r="AA47" s="99">
        <v>18.191969886962823</v>
      </c>
      <c r="AB47" s="100"/>
      <c r="AC47" s="99">
        <v>17.826053963340378</v>
      </c>
      <c r="AD47" s="100"/>
      <c r="AE47" s="100">
        <v>19.589819501480278</v>
      </c>
      <c r="AF47" s="100"/>
      <c r="AG47" s="100">
        <v>23.982751445900817</v>
      </c>
      <c r="AH47" s="84"/>
      <c r="AI47" s="100">
        <f t="shared" si="27"/>
        <v>26.450308060755713</v>
      </c>
      <c r="AJ47" s="100">
        <f t="shared" si="28"/>
        <v>26.607023213652308</v>
      </c>
      <c r="AK47" s="100"/>
      <c r="AL47" s="100">
        <f t="shared" si="29"/>
        <v>30.811726950360534</v>
      </c>
      <c r="AN47" s="100">
        <f t="shared" si="30"/>
        <v>26.024359129389158</v>
      </c>
      <c r="AP47" s="100">
        <f t="shared" si="31"/>
        <v>21.058618336240237</v>
      </c>
      <c r="AR47" s="100">
        <f>V47/SUM(V$43:V$48)*100</f>
        <v>20.913528934958769</v>
      </c>
    </row>
    <row r="48" spans="1:44" s="2" customFormat="1" ht="12">
      <c r="A48" s="131" t="s">
        <v>27</v>
      </c>
      <c r="B48" s="76">
        <v>1038.1733685735103</v>
      </c>
      <c r="C48" s="85"/>
      <c r="D48" s="76">
        <v>1072.9515103008825</v>
      </c>
      <c r="E48" s="85"/>
      <c r="F48" s="76">
        <v>635.45487490104847</v>
      </c>
      <c r="G48" s="85"/>
      <c r="H48" s="76">
        <v>762</v>
      </c>
      <c r="I48" s="85"/>
      <c r="J48" s="76">
        <v>883.1333467550063</v>
      </c>
      <c r="K48" s="76"/>
      <c r="L48" s="76">
        <v>1596.4443724245739</v>
      </c>
      <c r="M48" s="76"/>
      <c r="N48" s="76">
        <v>803</v>
      </c>
      <c r="O48" s="76"/>
      <c r="P48" s="76">
        <v>1038.739804</v>
      </c>
      <c r="Q48" s="76"/>
      <c r="R48" s="76">
        <v>895.37160603229961</v>
      </c>
      <c r="S48" s="76"/>
      <c r="T48" s="76">
        <v>1057</v>
      </c>
      <c r="U48" s="76"/>
      <c r="V48" s="76">
        <v>1141.0046606599999</v>
      </c>
      <c r="W48" s="76"/>
      <c r="X48" s="76"/>
      <c r="Y48" s="99">
        <v>1.7722503653896251</v>
      </c>
      <c r="Z48" s="100"/>
      <c r="AA48" s="99">
        <v>1.9672246333221071</v>
      </c>
      <c r="AB48" s="100"/>
      <c r="AC48" s="99">
        <v>1.3198551541736392</v>
      </c>
      <c r="AD48" s="100"/>
      <c r="AE48" s="100">
        <v>1.8193104765542929</v>
      </c>
      <c r="AF48" s="100"/>
      <c r="AG48" s="100">
        <v>2.2639398998374785</v>
      </c>
      <c r="AH48" s="85"/>
      <c r="AI48" s="100">
        <f t="shared" si="27"/>
        <v>4.0604000742121276</v>
      </c>
      <c r="AJ48" s="100">
        <f t="shared" si="28"/>
        <v>3.1647814606077325</v>
      </c>
      <c r="AK48" s="100"/>
      <c r="AL48" s="100">
        <f t="shared" si="29"/>
        <v>4.2098391660257191</v>
      </c>
      <c r="AN48" s="100">
        <f t="shared" si="30"/>
        <v>3.1796374068034949</v>
      </c>
      <c r="AP48" s="100">
        <f>T48/SUM(T$43:T$48)*100</f>
        <v>2.6718232602815903</v>
      </c>
      <c r="AR48" s="100">
        <f>V48/SUM(V$43:V$48)*100</f>
        <v>2.7587546955922067</v>
      </c>
    </row>
    <row r="49" spans="1:45" s="2" customFormat="1" ht="12">
      <c r="A49" s="132" t="s">
        <v>3</v>
      </c>
      <c r="B49" s="76">
        <v>130.17407672210209</v>
      </c>
      <c r="C49" s="234" t="s">
        <v>76</v>
      </c>
      <c r="D49" s="76">
        <v>1349.8459500373183</v>
      </c>
      <c r="E49" s="85"/>
      <c r="F49" s="76">
        <v>416.02546676272891</v>
      </c>
      <c r="G49" s="85"/>
      <c r="H49" s="76">
        <v>38</v>
      </c>
      <c r="I49" s="85" t="s">
        <v>76</v>
      </c>
      <c r="J49" s="76">
        <v>52.772816015209976</v>
      </c>
      <c r="K49" s="76" t="s">
        <v>76</v>
      </c>
      <c r="L49" s="76">
        <v>7.7542859999999996</v>
      </c>
      <c r="M49" s="76" t="s">
        <v>76</v>
      </c>
      <c r="N49" s="76">
        <v>0</v>
      </c>
      <c r="O49" s="76"/>
      <c r="P49" s="76">
        <v>19.177963210000001</v>
      </c>
      <c r="Q49" s="76" t="s">
        <v>76</v>
      </c>
      <c r="R49" s="76">
        <v>0</v>
      </c>
      <c r="S49" s="76"/>
      <c r="T49" s="76">
        <v>97</v>
      </c>
      <c r="U49" s="76" t="s">
        <v>76</v>
      </c>
      <c r="V49" s="76">
        <v>13.495035</v>
      </c>
      <c r="W49" s="76" t="s">
        <v>76</v>
      </c>
      <c r="X49" s="76"/>
      <c r="Y49" s="98" t="s">
        <v>74</v>
      </c>
      <c r="Z49" s="100"/>
      <c r="AA49" s="98" t="s">
        <v>74</v>
      </c>
      <c r="AB49" s="100"/>
      <c r="AC49" s="98" t="s">
        <v>74</v>
      </c>
      <c r="AD49" s="100"/>
      <c r="AE49" s="98" t="s">
        <v>74</v>
      </c>
      <c r="AF49" s="100"/>
      <c r="AG49" s="98" t="s">
        <v>74</v>
      </c>
      <c r="AH49" s="85"/>
      <c r="AI49" s="98" t="s">
        <v>74</v>
      </c>
      <c r="AJ49" s="100">
        <f t="shared" si="28"/>
        <v>0</v>
      </c>
      <c r="AK49" s="100"/>
      <c r="AL49" s="98" t="s">
        <v>74</v>
      </c>
      <c r="AN49" s="100">
        <f t="shared" si="30"/>
        <v>0</v>
      </c>
      <c r="AP49" s="102" t="s">
        <v>74</v>
      </c>
      <c r="AR49" s="102" t="s">
        <v>74</v>
      </c>
    </row>
    <row r="50" spans="1:45" s="2" customFormat="1" ht="6.6" customHeight="1">
      <c r="A50" s="66"/>
      <c r="B50" s="77"/>
      <c r="C50" s="85"/>
      <c r="D50" s="77"/>
      <c r="E50" s="85"/>
      <c r="F50" s="77"/>
      <c r="G50" s="85"/>
      <c r="H50" s="77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100"/>
      <c r="Z50" s="100"/>
      <c r="AA50" s="100"/>
      <c r="AB50" s="100"/>
      <c r="AC50" s="100"/>
      <c r="AD50" s="100"/>
      <c r="AE50" s="100"/>
      <c r="AF50" s="100"/>
      <c r="AG50" s="85"/>
      <c r="AH50" s="85"/>
      <c r="AI50" s="85"/>
    </row>
    <row r="51" spans="1:45" s="22" customFormat="1" ht="12">
      <c r="A51" s="128" t="s">
        <v>46</v>
      </c>
      <c r="B51" s="75">
        <v>58709.559294976483</v>
      </c>
      <c r="C51" s="90"/>
      <c r="D51" s="75">
        <v>55891.228369032397</v>
      </c>
      <c r="E51" s="90"/>
      <c r="F51" s="75">
        <v>48561.829412871171</v>
      </c>
      <c r="G51" s="236"/>
      <c r="H51" s="75">
        <v>41922</v>
      </c>
      <c r="I51" s="236"/>
      <c r="J51" s="75">
        <f>SUM(J52:J53)</f>
        <v>39061.464999866832</v>
      </c>
      <c r="K51" s="236"/>
      <c r="L51" s="75">
        <f>SUM(L52:L53)</f>
        <v>39325.169891513651</v>
      </c>
      <c r="M51" s="75"/>
      <c r="N51" s="75">
        <f t="shared" ref="N51:R51" si="32">SUM(N52:N53)</f>
        <v>25373</v>
      </c>
      <c r="O51" s="75"/>
      <c r="P51" s="75">
        <f t="shared" si="32"/>
        <v>24693</v>
      </c>
      <c r="Q51" s="236"/>
      <c r="R51" s="75">
        <f t="shared" si="32"/>
        <v>28159.5506492805</v>
      </c>
      <c r="S51" s="236"/>
      <c r="T51" s="75">
        <f t="shared" ref="T51:V51" si="33">SUM(T52:T53)</f>
        <v>39659</v>
      </c>
      <c r="U51" s="236"/>
      <c r="V51" s="75">
        <f t="shared" si="33"/>
        <v>41327.606952160058</v>
      </c>
      <c r="W51" s="236"/>
      <c r="X51" s="236"/>
      <c r="Y51" s="97">
        <v>99.999999999999886</v>
      </c>
      <c r="Z51" s="97"/>
      <c r="AA51" s="97">
        <v>100.00000000000013</v>
      </c>
      <c r="AB51" s="97"/>
      <c r="AC51" s="97">
        <v>99.999999999999872</v>
      </c>
      <c r="AD51" s="97"/>
      <c r="AE51" s="104">
        <v>100</v>
      </c>
      <c r="AF51" s="97"/>
      <c r="AG51" s="104">
        <f>SUM(AG52:AG53)</f>
        <v>99.999999999999176</v>
      </c>
      <c r="AH51" s="236"/>
      <c r="AI51" s="104">
        <f>SUM(AI52:AI53)</f>
        <v>100</v>
      </c>
      <c r="AJ51" s="104">
        <f>SUM(AJ52:AJ53)</f>
        <v>100</v>
      </c>
      <c r="AK51" s="104"/>
      <c r="AL51" s="104">
        <f t="shared" ref="AL51:AN51" si="34">SUM(AL52:AL53)</f>
        <v>100</v>
      </c>
      <c r="AN51" s="104">
        <f t="shared" si="34"/>
        <v>100</v>
      </c>
      <c r="AP51" s="104">
        <f t="shared" ref="AP51:AR51" si="35">SUM(AP52:AP53)</f>
        <v>100</v>
      </c>
      <c r="AR51" s="104">
        <f t="shared" si="35"/>
        <v>100</v>
      </c>
    </row>
    <row r="52" spans="1:45" s="4" customFormat="1" ht="13.5">
      <c r="A52" s="163" t="s">
        <v>168</v>
      </c>
      <c r="B52" s="76">
        <v>28468.771916936763</v>
      </c>
      <c r="C52" s="94"/>
      <c r="D52" s="76">
        <v>30717.102376190862</v>
      </c>
      <c r="E52" s="94"/>
      <c r="F52" s="76">
        <v>25742.753760623495</v>
      </c>
      <c r="G52" s="238"/>
      <c r="H52" s="76">
        <v>22134</v>
      </c>
      <c r="I52" s="238"/>
      <c r="J52" s="76">
        <v>18325.822182237134</v>
      </c>
      <c r="K52" s="238"/>
      <c r="L52" s="76">
        <v>16101.296660019609</v>
      </c>
      <c r="M52" s="238"/>
      <c r="N52" s="76">
        <v>10359</v>
      </c>
      <c r="O52" s="238"/>
      <c r="P52" s="76">
        <v>9596</v>
      </c>
      <c r="Q52" s="238"/>
      <c r="R52" s="76">
        <v>11526.336206349659</v>
      </c>
      <c r="S52" s="238"/>
      <c r="T52" s="76">
        <v>16184</v>
      </c>
      <c r="U52" s="238"/>
      <c r="V52" s="76">
        <v>17078.536873900001</v>
      </c>
      <c r="W52" s="238"/>
      <c r="X52" s="238"/>
      <c r="Y52" s="99">
        <v>48.490862917059367</v>
      </c>
      <c r="Z52" s="101"/>
      <c r="AA52" s="99">
        <v>54.95871762448202</v>
      </c>
      <c r="AB52" s="100"/>
      <c r="AC52" s="99">
        <v>53.010263558564418</v>
      </c>
      <c r="AD52" s="100"/>
      <c r="AE52" s="100">
        <v>52.798053527980535</v>
      </c>
      <c r="AF52" s="100"/>
      <c r="AG52" s="100">
        <v>46.915347855743413</v>
      </c>
      <c r="AH52" s="238"/>
      <c r="AI52" s="100">
        <f>L52/SUM($L$52:$L$53)*100</f>
        <v>40.943997710469546</v>
      </c>
      <c r="AJ52" s="100">
        <f>N52/SUM($N$52:$N$53)*100</f>
        <v>40.826863201040474</v>
      </c>
      <c r="AK52" s="100"/>
      <c r="AL52" s="100">
        <f>P52/SUM($P$52:$P$53)*100</f>
        <v>38.861215729154011</v>
      </c>
      <c r="AN52" s="100">
        <f>R52/SUM($R$52:$R$53)*100</f>
        <v>40.932244800021927</v>
      </c>
      <c r="AP52" s="100">
        <f>T52/SUM(T$52:T$53)*100</f>
        <v>40.807887238710002</v>
      </c>
      <c r="AR52" s="100">
        <f>V52/SUM(V$52:V$53)*100</f>
        <v>41.324766018196371</v>
      </c>
    </row>
    <row r="53" spans="1:45" s="4" customFormat="1" ht="13.5">
      <c r="A53" s="163" t="s">
        <v>169</v>
      </c>
      <c r="B53" s="76">
        <v>30240.78737803972</v>
      </c>
      <c r="C53" s="84"/>
      <c r="D53" s="76">
        <v>25174.125992841531</v>
      </c>
      <c r="E53" s="84"/>
      <c r="F53" s="76">
        <v>22819.075652247673</v>
      </c>
      <c r="G53" s="234"/>
      <c r="H53" s="76">
        <v>19788</v>
      </c>
      <c r="I53" s="234"/>
      <c r="J53" s="76">
        <v>20735.642817629694</v>
      </c>
      <c r="K53" s="234"/>
      <c r="L53" s="76">
        <v>23223.873231494046</v>
      </c>
      <c r="M53" s="234"/>
      <c r="N53" s="76">
        <v>15014</v>
      </c>
      <c r="O53" s="234"/>
      <c r="P53" s="76">
        <v>15097</v>
      </c>
      <c r="Q53" s="234"/>
      <c r="R53" s="76">
        <v>16633.214442930839</v>
      </c>
      <c r="S53" s="234"/>
      <c r="T53" s="76">
        <v>23475</v>
      </c>
      <c r="U53" s="234"/>
      <c r="V53" s="76">
        <v>24249.070078260058</v>
      </c>
      <c r="W53" s="234"/>
      <c r="X53" s="234"/>
      <c r="Y53" s="99">
        <v>51.509137082940526</v>
      </c>
      <c r="Z53" s="99"/>
      <c r="AA53" s="99">
        <v>45.041282375518108</v>
      </c>
      <c r="AB53" s="100"/>
      <c r="AC53" s="99">
        <v>46.989736441435454</v>
      </c>
      <c r="AD53" s="100"/>
      <c r="AE53" s="100">
        <v>47.201946472019465</v>
      </c>
      <c r="AF53" s="100"/>
      <c r="AG53" s="100">
        <v>53.08465214425577</v>
      </c>
      <c r="AH53" s="234"/>
      <c r="AI53" s="100">
        <f>L53/SUM($L$52:$L$53)*100</f>
        <v>59.056002289530461</v>
      </c>
      <c r="AJ53" s="100">
        <f>N53/SUM($N$52:$N$53)*100</f>
        <v>59.173136798959526</v>
      </c>
      <c r="AK53" s="100"/>
      <c r="AL53" s="100">
        <f>P53/SUM($P$52:$P$53)*100</f>
        <v>61.138784270845989</v>
      </c>
      <c r="AN53" s="100">
        <f>R53/SUM($R$52:$R$53)*100</f>
        <v>59.067755199978066</v>
      </c>
      <c r="AP53" s="100">
        <f>T53/SUM(T$52:T$53)*100</f>
        <v>59.192112761289991</v>
      </c>
      <c r="AR53" s="100">
        <f>V53/SUM(V$52:V$53)*100</f>
        <v>58.675233981803629</v>
      </c>
    </row>
    <row r="54" spans="1:45" s="4" customFormat="1" ht="12">
      <c r="A54" s="73" t="s">
        <v>3</v>
      </c>
      <c r="B54" s="80"/>
      <c r="C54" s="95"/>
      <c r="D54" s="80"/>
      <c r="E54" s="95"/>
      <c r="F54" s="80"/>
      <c r="G54" s="239"/>
      <c r="H54" s="80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76">
        <v>45.297909420000003</v>
      </c>
      <c r="W54" s="239" t="s">
        <v>76</v>
      </c>
      <c r="X54" s="239"/>
      <c r="Y54" s="101"/>
      <c r="Z54" s="101"/>
      <c r="AA54" s="103"/>
      <c r="AB54" s="103"/>
      <c r="AC54" s="103"/>
      <c r="AD54" s="103"/>
      <c r="AE54" s="103"/>
      <c r="AF54" s="103"/>
      <c r="AG54" s="239"/>
      <c r="AH54" s="239"/>
      <c r="AI54" s="239"/>
    </row>
    <row r="55" spans="1:45" s="4" customFormat="1" ht="6.6" customHeight="1">
      <c r="A55" s="65"/>
      <c r="B55" s="80"/>
      <c r="C55" s="95"/>
      <c r="D55" s="80"/>
      <c r="E55" s="95"/>
      <c r="F55" s="80"/>
      <c r="G55" s="239"/>
      <c r="H55" s="80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101"/>
      <c r="Z55" s="101"/>
      <c r="AA55" s="103"/>
      <c r="AB55" s="103"/>
      <c r="AC55" s="103"/>
      <c r="AD55" s="103"/>
      <c r="AE55" s="103"/>
      <c r="AF55" s="103"/>
      <c r="AG55" s="239"/>
      <c r="AH55" s="239"/>
      <c r="AI55" s="239"/>
    </row>
    <row r="56" spans="1:45" s="22" customFormat="1" ht="12">
      <c r="A56" s="164" t="s">
        <v>47</v>
      </c>
      <c r="B56" s="75">
        <v>58709.559294976498</v>
      </c>
      <c r="C56" s="90"/>
      <c r="D56" s="75">
        <v>55891.228369032338</v>
      </c>
      <c r="E56" s="90"/>
      <c r="F56" s="75">
        <v>48561.829412871135</v>
      </c>
      <c r="G56" s="237"/>
      <c r="H56" s="75">
        <v>41922</v>
      </c>
      <c r="I56" s="237"/>
      <c r="J56" s="75">
        <f>SUM(J57:J61)</f>
        <v>39061.464999866759</v>
      </c>
      <c r="K56" s="237"/>
      <c r="L56" s="75">
        <f>SUM(L57:L61)</f>
        <v>39325.169891513622</v>
      </c>
      <c r="M56" s="75"/>
      <c r="N56" s="75">
        <f t="shared" ref="N56:R56" si="36">SUM(N57:N61)</f>
        <v>25373</v>
      </c>
      <c r="O56" s="75"/>
      <c r="P56" s="75">
        <f t="shared" si="36"/>
        <v>24693.275073919998</v>
      </c>
      <c r="Q56" s="237"/>
      <c r="R56" s="75">
        <f t="shared" si="36"/>
        <v>28159.550649280533</v>
      </c>
      <c r="S56" s="237"/>
      <c r="T56" s="75">
        <f t="shared" ref="T56:V56" si="37">SUM(T57:T61)</f>
        <v>39659</v>
      </c>
      <c r="U56" s="237"/>
      <c r="V56" s="75">
        <f t="shared" si="37"/>
        <v>41372.904861580064</v>
      </c>
      <c r="W56" s="237"/>
      <c r="X56" s="237"/>
      <c r="Y56" s="97">
        <v>99.999999999999943</v>
      </c>
      <c r="Z56" s="97"/>
      <c r="AA56" s="97">
        <v>100.00000000000001</v>
      </c>
      <c r="AB56" s="97"/>
      <c r="AC56" s="97">
        <v>99.999999999999801</v>
      </c>
      <c r="AD56" s="97"/>
      <c r="AE56" s="104">
        <v>100</v>
      </c>
      <c r="AF56" s="97"/>
      <c r="AG56" s="104">
        <f>SUM(AG57:AG60)</f>
        <v>100.00000000000001</v>
      </c>
      <c r="AH56" s="237"/>
      <c r="AI56" s="104">
        <f>SUM(AI57:AI60)</f>
        <v>100</v>
      </c>
      <c r="AJ56" s="104">
        <f>SUM(AJ57:AJ60)</f>
        <v>100.00000000000001</v>
      </c>
      <c r="AK56" s="104"/>
      <c r="AL56" s="104">
        <f t="shared" ref="AL56:AN56" si="38">SUM(AL57:AL60)</f>
        <v>100.00000000000001</v>
      </c>
      <c r="AN56" s="104">
        <f t="shared" si="38"/>
        <v>99.999999999999986</v>
      </c>
      <c r="AP56" s="104">
        <f t="shared" ref="AP56:AR56" si="39">SUM(AP57:AP60)</f>
        <v>99.999999999999986</v>
      </c>
      <c r="AR56" s="104">
        <f t="shared" si="39"/>
        <v>100.00000000000003</v>
      </c>
    </row>
    <row r="57" spans="1:45" s="4" customFormat="1" ht="12">
      <c r="A57" s="165" t="s">
        <v>114</v>
      </c>
      <c r="B57" s="76">
        <v>30410.290738174026</v>
      </c>
      <c r="C57" s="141"/>
      <c r="D57" s="76">
        <v>33926.051888831615</v>
      </c>
      <c r="E57" s="141"/>
      <c r="F57" s="76">
        <v>28822.925786507956</v>
      </c>
      <c r="G57" s="234"/>
      <c r="H57" s="76">
        <v>24363</v>
      </c>
      <c r="I57" s="234"/>
      <c r="J57" s="76">
        <v>22855.45149164851</v>
      </c>
      <c r="K57" s="76"/>
      <c r="L57" s="76">
        <v>21791.634224851405</v>
      </c>
      <c r="M57" s="76"/>
      <c r="N57" s="76">
        <v>14393</v>
      </c>
      <c r="O57" s="76"/>
      <c r="P57" s="76">
        <v>13022.566800000001</v>
      </c>
      <c r="Q57" s="76"/>
      <c r="R57" s="76">
        <v>16729.036132302426</v>
      </c>
      <c r="S57" s="76"/>
      <c r="T57" s="76">
        <v>24581</v>
      </c>
      <c r="U57" s="76"/>
      <c r="V57" s="76">
        <v>24669.780779010078</v>
      </c>
      <c r="W57" s="76"/>
      <c r="X57" s="76"/>
      <c r="Y57" s="99">
        <v>51.849051201076676</v>
      </c>
      <c r="Z57" s="99"/>
      <c r="AA57" s="99">
        <v>60.844118335091032</v>
      </c>
      <c r="AB57" s="100"/>
      <c r="AC57" s="99">
        <v>59.6126368232215</v>
      </c>
      <c r="AD57" s="100"/>
      <c r="AE57" s="100">
        <v>58.134485062517896</v>
      </c>
      <c r="AF57" s="100"/>
      <c r="AG57" s="100">
        <v>58.542630828236611</v>
      </c>
      <c r="AH57" s="234"/>
      <c r="AI57" s="100">
        <f>L57/SUM($L$57:$L$60)*100</f>
        <v>55.439659071354356</v>
      </c>
      <c r="AJ57" s="100">
        <f>N57/SUM($N$57:$N$60)*100</f>
        <v>56.752493986830174</v>
      </c>
      <c r="AK57" s="100"/>
      <c r="AL57" s="100">
        <f>P57/SUM($P$57:$P$60)*100</f>
        <v>52.781989068462487</v>
      </c>
      <c r="AN57" s="100">
        <f>R57/SUM($R$57:$R$60)*100</f>
        <v>59.497635894880183</v>
      </c>
      <c r="AP57" s="100">
        <f>T57/SUM(T$57:T$60)*100</f>
        <v>62.209905600688373</v>
      </c>
      <c r="AR57" s="100">
        <f>V57/SUM(V$57:V$60)*100</f>
        <v>59.763974736811555</v>
      </c>
    </row>
    <row r="58" spans="1:45" s="4" customFormat="1" ht="12">
      <c r="A58" s="165" t="s">
        <v>115</v>
      </c>
      <c r="B58" s="76">
        <v>2569.5240495176267</v>
      </c>
      <c r="C58" s="141"/>
      <c r="D58" s="76">
        <v>2145.2489297448828</v>
      </c>
      <c r="E58" s="141"/>
      <c r="F58" s="76">
        <v>1224.5326940948896</v>
      </c>
      <c r="G58" s="234"/>
      <c r="H58" s="76">
        <v>871</v>
      </c>
      <c r="I58" s="234"/>
      <c r="J58" s="76">
        <v>697.73882776003791</v>
      </c>
      <c r="K58" s="76"/>
      <c r="L58" s="76">
        <v>976.77312115027144</v>
      </c>
      <c r="M58" s="76"/>
      <c r="N58" s="76">
        <v>724</v>
      </c>
      <c r="O58" s="76"/>
      <c r="P58" s="76">
        <v>1237.098747</v>
      </c>
      <c r="Q58" s="76"/>
      <c r="R58" s="76">
        <v>1292.5676629300326</v>
      </c>
      <c r="S58" s="76"/>
      <c r="T58" s="76">
        <v>1405</v>
      </c>
      <c r="U58" s="76"/>
      <c r="V58" s="76">
        <v>1868.2400496399996</v>
      </c>
      <c r="W58" s="76"/>
      <c r="X58" s="76"/>
      <c r="Y58" s="99">
        <v>4.3809967209092484</v>
      </c>
      <c r="Z58" s="99"/>
      <c r="AA58" s="99">
        <v>3.8473613188864415</v>
      </c>
      <c r="AB58" s="100"/>
      <c r="AC58" s="99">
        <v>2.5326236244000571</v>
      </c>
      <c r="AD58" s="100"/>
      <c r="AE58" s="100">
        <v>2.0783621265629475</v>
      </c>
      <c r="AF58" s="100"/>
      <c r="AG58" s="100">
        <v>1.7872089126311212</v>
      </c>
      <c r="AH58" s="234"/>
      <c r="AI58" s="100">
        <f t="shared" ref="AI58:AI60" si="40">L58/SUM($L$57:$L$60)*100</f>
        <v>2.4849888846279495</v>
      </c>
      <c r="AJ58" s="100">
        <f t="shared" ref="AJ58:AJ60" si="41">N58/SUM($N$57:$N$60)*100</f>
        <v>2.8547770198336027</v>
      </c>
      <c r="AK58" s="100"/>
      <c r="AL58" s="100">
        <f t="shared" ref="AL58:AL60" si="42">P58/SUM($P$57:$P$60)*100</f>
        <v>5.0141061699727771</v>
      </c>
      <c r="AN58" s="100">
        <f>R58/SUM($R$57:$R$60)*100</f>
        <v>4.5970801647089798</v>
      </c>
      <c r="AP58" s="100">
        <f t="shared" ref="AP58:AP59" si="43">T58/SUM(T$57:T$60)*100</f>
        <v>3.5557917647356567</v>
      </c>
      <c r="AR58" s="100">
        <f>V58/SUM(V$57:V$60)*100</f>
        <v>4.5259198745691007</v>
      </c>
    </row>
    <row r="59" spans="1:45" s="4" customFormat="1" ht="12">
      <c r="A59" s="165" t="s">
        <v>116</v>
      </c>
      <c r="B59" s="76">
        <v>20685.26772725401</v>
      </c>
      <c r="C59" s="141"/>
      <c r="D59" s="76">
        <v>14036.708695042076</v>
      </c>
      <c r="E59" s="141"/>
      <c r="F59" s="76">
        <v>13043.366690487041</v>
      </c>
      <c r="G59" s="234"/>
      <c r="H59" s="76">
        <v>13541</v>
      </c>
      <c r="I59" s="234"/>
      <c r="J59" s="76">
        <v>12510.427525922791</v>
      </c>
      <c r="K59" s="76"/>
      <c r="L59" s="76">
        <v>13071.176065792064</v>
      </c>
      <c r="M59" s="76"/>
      <c r="N59" s="76">
        <v>8841</v>
      </c>
      <c r="O59" s="76"/>
      <c r="P59" s="76">
        <v>9438.1060259999995</v>
      </c>
      <c r="Q59" s="76"/>
      <c r="R59" s="76">
        <v>8732.6435688255042</v>
      </c>
      <c r="S59" s="76"/>
      <c r="T59" s="76">
        <v>11323</v>
      </c>
      <c r="U59" s="76"/>
      <c r="V59" s="76">
        <v>12891.964702109992</v>
      </c>
      <c r="W59" s="76"/>
      <c r="X59" s="76"/>
      <c r="Y59" s="99">
        <v>35.268045107903191</v>
      </c>
      <c r="Z59" s="99"/>
      <c r="AA59" s="99">
        <v>25.17390375027674</v>
      </c>
      <c r="AB59" s="100"/>
      <c r="AC59" s="99">
        <v>26.976771450318214</v>
      </c>
      <c r="AD59" s="100"/>
      <c r="AE59" s="100">
        <v>32.311253221341985</v>
      </c>
      <c r="AF59" s="100"/>
      <c r="AG59" s="100">
        <v>32.044579842193329</v>
      </c>
      <c r="AH59" s="234"/>
      <c r="AI59" s="100">
        <f t="shared" si="40"/>
        <v>33.254116569318484</v>
      </c>
      <c r="AJ59" s="100">
        <f t="shared" si="41"/>
        <v>34.860612751863094</v>
      </c>
      <c r="AK59" s="100"/>
      <c r="AL59" s="100">
        <f t="shared" si="42"/>
        <v>38.25374956735272</v>
      </c>
      <c r="AN59" s="100">
        <f>R59/SUM($R$57:$R$60)*100</f>
        <v>31.058074317533201</v>
      </c>
      <c r="AP59" s="100">
        <f t="shared" si="43"/>
        <v>28.656391567332268</v>
      </c>
      <c r="AR59" s="100">
        <f>V59/SUM(V$57:V$60)*100</f>
        <v>31.231532199925965</v>
      </c>
    </row>
    <row r="60" spans="1:45" s="4" customFormat="1" ht="13.5">
      <c r="A60" s="166" t="s">
        <v>170</v>
      </c>
      <c r="B60" s="76">
        <v>4986.5032589952061</v>
      </c>
      <c r="C60" s="141"/>
      <c r="D60" s="76">
        <v>5650.9575273504834</v>
      </c>
      <c r="E60" s="141"/>
      <c r="F60" s="76">
        <v>5259.5369710527957</v>
      </c>
      <c r="G60" s="234"/>
      <c r="H60" s="76">
        <v>3133</v>
      </c>
      <c r="I60" s="234"/>
      <c r="J60" s="76">
        <v>2977.0797938064325</v>
      </c>
      <c r="K60" s="76"/>
      <c r="L60" s="76">
        <v>3467.3578462760324</v>
      </c>
      <c r="M60" s="76"/>
      <c r="N60" s="76">
        <v>1403</v>
      </c>
      <c r="O60" s="76"/>
      <c r="P60" s="76">
        <v>974.59684249999998</v>
      </c>
      <c r="Q60" s="76"/>
      <c r="R60" s="76">
        <v>1362.8969235892212</v>
      </c>
      <c r="S60" s="76"/>
      <c r="T60" s="76">
        <v>2204</v>
      </c>
      <c r="U60" s="76"/>
      <c r="V60" s="76">
        <v>1848.6959619799998</v>
      </c>
      <c r="W60" s="76"/>
      <c r="X60" s="76"/>
      <c r="Y60" s="99">
        <v>8.5019069701108165</v>
      </c>
      <c r="Z60" s="99"/>
      <c r="AA60" s="99">
        <v>10.134616595745808</v>
      </c>
      <c r="AB60" s="100"/>
      <c r="AC60" s="99">
        <v>10.87796810206002</v>
      </c>
      <c r="AD60" s="100"/>
      <c r="AE60" s="100">
        <v>7.4758995895771685</v>
      </c>
      <c r="AF60" s="100"/>
      <c r="AG60" s="100">
        <v>7.6255804169389387</v>
      </c>
      <c r="AH60" s="234"/>
      <c r="AI60" s="100">
        <f t="shared" si="40"/>
        <v>8.8212354746992148</v>
      </c>
      <c r="AJ60" s="100">
        <f t="shared" si="41"/>
        <v>5.532116241473128</v>
      </c>
      <c r="AK60" s="100"/>
      <c r="AL60" s="100">
        <f t="shared" si="42"/>
        <v>3.9501551942120239</v>
      </c>
      <c r="AN60" s="100">
        <f>R60/SUM($R$57:$R$60)*100</f>
        <v>4.8472096228776262</v>
      </c>
      <c r="AP60" s="100">
        <f>T60/SUM(T$57:T$60)*100</f>
        <v>5.5779110672436918</v>
      </c>
      <c r="AR60" s="100">
        <f>V60/SUM(V$57:V$60)*100</f>
        <v>4.4785731886933977</v>
      </c>
    </row>
    <row r="61" spans="1:45" s="4" customFormat="1" ht="12">
      <c r="A61" s="73" t="s">
        <v>3</v>
      </c>
      <c r="B61" s="76">
        <v>57.973521035631016</v>
      </c>
      <c r="C61" s="234" t="s">
        <v>76</v>
      </c>
      <c r="D61" s="76">
        <v>132.26132806327934</v>
      </c>
      <c r="E61" s="234" t="s">
        <v>76</v>
      </c>
      <c r="F61" s="76">
        <v>211.46727072844638</v>
      </c>
      <c r="G61" s="234" t="s">
        <v>76</v>
      </c>
      <c r="H61" s="76">
        <v>14</v>
      </c>
      <c r="I61" s="234" t="s">
        <v>76</v>
      </c>
      <c r="J61" s="76">
        <v>20.767360728992784</v>
      </c>
      <c r="K61" s="76" t="s">
        <v>76</v>
      </c>
      <c r="L61" s="76">
        <v>18.22863344384492</v>
      </c>
      <c r="M61" s="76" t="s">
        <v>76</v>
      </c>
      <c r="N61" s="76">
        <v>12</v>
      </c>
      <c r="O61" s="76" t="s">
        <v>76</v>
      </c>
      <c r="P61" s="76">
        <v>20.906658419999999</v>
      </c>
      <c r="Q61" s="76" t="s">
        <v>76</v>
      </c>
      <c r="R61" s="76">
        <v>42.40636163334878</v>
      </c>
      <c r="S61" s="76" t="s">
        <v>76</v>
      </c>
      <c r="T61" s="76">
        <v>146</v>
      </c>
      <c r="U61" s="76" t="s">
        <v>76</v>
      </c>
      <c r="V61" s="76">
        <v>94.223368839999992</v>
      </c>
      <c r="W61" s="76" t="s">
        <v>76</v>
      </c>
      <c r="X61" s="76"/>
      <c r="Y61" s="98" t="s">
        <v>74</v>
      </c>
      <c r="Z61" s="98"/>
      <c r="AA61" s="98" t="s">
        <v>74</v>
      </c>
      <c r="AB61" s="100"/>
      <c r="AC61" s="98" t="s">
        <v>74</v>
      </c>
      <c r="AD61" s="100"/>
      <c r="AE61" s="98" t="s">
        <v>74</v>
      </c>
      <c r="AF61" s="100"/>
      <c r="AG61" s="98" t="s">
        <v>74</v>
      </c>
      <c r="AH61" s="234"/>
      <c r="AI61" s="98" t="s">
        <v>74</v>
      </c>
      <c r="AJ61" s="98" t="s">
        <v>74</v>
      </c>
      <c r="AK61" s="98"/>
      <c r="AL61" s="102" t="s">
        <v>74</v>
      </c>
      <c r="AM61" s="2"/>
      <c r="AN61" s="102" t="s">
        <v>74</v>
      </c>
      <c r="AO61" s="2"/>
      <c r="AP61" s="102" t="s">
        <v>74</v>
      </c>
      <c r="AQ61" s="2"/>
      <c r="AR61" s="102" t="s">
        <v>74</v>
      </c>
      <c r="AS61" s="2"/>
    </row>
    <row r="62" spans="1:45" s="2" customFormat="1" ht="6.6" customHeight="1" thickBot="1">
      <c r="A62" s="13"/>
      <c r="B62" s="18"/>
      <c r="C62" s="89"/>
      <c r="D62" s="18"/>
      <c r="E62" s="89"/>
      <c r="F62" s="18"/>
      <c r="G62" s="89"/>
      <c r="H62" s="18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42"/>
      <c r="Z62" s="40"/>
      <c r="AA62" s="42"/>
      <c r="AB62" s="42"/>
      <c r="AC62" s="42"/>
      <c r="AD62" s="42"/>
      <c r="AE62" s="42"/>
      <c r="AF62" s="42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</row>
    <row r="63" spans="1:45" s="20" customFormat="1" ht="6.6" customHeight="1">
      <c r="B63" s="60"/>
      <c r="C63" s="113"/>
      <c r="E63" s="113"/>
      <c r="G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60"/>
      <c r="AG63" s="113"/>
      <c r="AH63" s="113"/>
      <c r="AI63" s="113"/>
    </row>
    <row r="64" spans="1:45" s="20" customFormat="1" ht="13.5">
      <c r="A64" s="167" t="s">
        <v>176</v>
      </c>
      <c r="B64" s="53"/>
      <c r="C64" s="113"/>
      <c r="D64" s="53"/>
      <c r="E64" s="113"/>
      <c r="F64" s="53"/>
      <c r="G64" s="113"/>
      <c r="H64" s="5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AA64" s="223"/>
      <c r="AB64" s="223"/>
      <c r="AC64" s="223"/>
      <c r="AD64" s="223"/>
      <c r="AE64" s="223"/>
      <c r="AF64" s="223"/>
      <c r="AG64" s="113"/>
      <c r="AH64" s="113"/>
      <c r="AI64" s="113"/>
    </row>
    <row r="65" spans="1:35" s="228" customFormat="1" ht="13.5">
      <c r="A65" s="167" t="s">
        <v>183</v>
      </c>
      <c r="B65" s="225"/>
      <c r="C65" s="226"/>
      <c r="D65" s="225"/>
      <c r="E65" s="226"/>
      <c r="F65" s="229"/>
      <c r="G65" s="226"/>
      <c r="H65" s="229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AA65" s="225"/>
      <c r="AC65" s="225"/>
      <c r="AE65" s="225"/>
      <c r="AG65" s="226"/>
      <c r="AH65" s="226"/>
      <c r="AI65" s="226"/>
    </row>
    <row r="66" spans="1:35" s="228" customFormat="1" ht="13.5">
      <c r="A66" s="167" t="s">
        <v>186</v>
      </c>
      <c r="B66" s="225"/>
      <c r="C66" s="226"/>
      <c r="D66" s="225"/>
      <c r="E66" s="226"/>
      <c r="G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AA66" s="225"/>
      <c r="AC66" s="225"/>
      <c r="AE66" s="225"/>
      <c r="AG66" s="226"/>
      <c r="AH66" s="226"/>
      <c r="AI66" s="226"/>
    </row>
    <row r="67" spans="1:35" s="228" customFormat="1" ht="13.5">
      <c r="A67" s="168" t="s">
        <v>185</v>
      </c>
      <c r="B67" s="230"/>
      <c r="C67" s="231"/>
      <c r="D67" s="230"/>
      <c r="E67" s="231"/>
      <c r="F67" s="230"/>
      <c r="G67" s="231"/>
      <c r="H67" s="230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2"/>
      <c r="AA67" s="230"/>
      <c r="AB67" s="232"/>
      <c r="AC67" s="230"/>
      <c r="AD67" s="232"/>
      <c r="AE67" s="230"/>
      <c r="AF67" s="232"/>
      <c r="AG67" s="231"/>
      <c r="AH67" s="231"/>
      <c r="AI67" s="231"/>
    </row>
    <row r="68" spans="1:35" s="20" customFormat="1" ht="14.25" customHeight="1">
      <c r="A68" s="411" t="s">
        <v>151</v>
      </c>
      <c r="B68" s="411"/>
      <c r="C68" s="411"/>
      <c r="D68" s="411"/>
      <c r="E68" s="411"/>
      <c r="F68" s="411"/>
      <c r="G68" s="411"/>
      <c r="H68" s="411"/>
      <c r="I68" s="411"/>
      <c r="J68" s="411"/>
      <c r="K68" s="411"/>
      <c r="L68" s="411"/>
      <c r="M68" s="411"/>
      <c r="N68" s="411"/>
      <c r="O68" s="411"/>
      <c r="P68" s="411"/>
      <c r="Q68" s="411"/>
      <c r="R68" s="411"/>
      <c r="S68" s="411"/>
      <c r="T68" s="411"/>
      <c r="U68" s="411"/>
      <c r="V68" s="411"/>
      <c r="W68" s="411"/>
      <c r="X68" s="411"/>
      <c r="Y68" s="411"/>
      <c r="Z68" s="411"/>
      <c r="AA68" s="411"/>
      <c r="AB68" s="411"/>
      <c r="AC68" s="411"/>
      <c r="AD68" s="411"/>
      <c r="AE68" s="411"/>
      <c r="AF68" s="411"/>
    </row>
    <row r="69" spans="1:35" s="124" customFormat="1" ht="11.25">
      <c r="A69" s="123" t="s">
        <v>66</v>
      </c>
      <c r="B69" s="52"/>
      <c r="C69" s="155"/>
      <c r="D69" s="156"/>
      <c r="E69" s="134"/>
      <c r="F69" s="156"/>
      <c r="G69" s="134"/>
      <c r="H69" s="156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20"/>
      <c r="Z69" s="20"/>
      <c r="AA69" s="20"/>
      <c r="AB69" s="20"/>
      <c r="AC69" s="20"/>
      <c r="AD69" s="20"/>
      <c r="AE69" s="20"/>
      <c r="AF69" s="20"/>
      <c r="AG69" s="134"/>
      <c r="AH69" s="134"/>
      <c r="AI69" s="134"/>
    </row>
    <row r="70" spans="1:35" s="20" customFormat="1" ht="11.25">
      <c r="A70" s="20" t="s">
        <v>105</v>
      </c>
      <c r="B70" s="56"/>
      <c r="C70" s="135"/>
      <c r="D70" s="125"/>
      <c r="E70" s="136"/>
      <c r="F70" s="125"/>
      <c r="G70" s="136"/>
      <c r="H70" s="125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AG70" s="136"/>
      <c r="AH70" s="136"/>
      <c r="AI70" s="136"/>
    </row>
    <row r="71" spans="1:35" s="20" customFormat="1" ht="11.25">
      <c r="A71" s="20" t="s">
        <v>220</v>
      </c>
      <c r="C71" s="133"/>
      <c r="E71" s="134"/>
      <c r="G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AG71" s="134"/>
      <c r="AH71" s="134"/>
      <c r="AI71" s="134"/>
    </row>
  </sheetData>
  <mergeCells count="27">
    <mergeCell ref="AR10:AS10"/>
    <mergeCell ref="B4:AS4"/>
    <mergeCell ref="Y7:AS7"/>
    <mergeCell ref="AP10:AQ10"/>
    <mergeCell ref="A68:AF68"/>
    <mergeCell ref="H10:I10"/>
    <mergeCell ref="Y10:Z10"/>
    <mergeCell ref="AA10:AB10"/>
    <mergeCell ref="AE10:AF10"/>
    <mergeCell ref="F10:G10"/>
    <mergeCell ref="AC10:AD10"/>
    <mergeCell ref="R10:S10"/>
    <mergeCell ref="A4:A10"/>
    <mergeCell ref="B10:C10"/>
    <mergeCell ref="D10:E10"/>
    <mergeCell ref="J10:K10"/>
    <mergeCell ref="L10:M10"/>
    <mergeCell ref="A1:AO1"/>
    <mergeCell ref="AG10:AH10"/>
    <mergeCell ref="AJ10:AK10"/>
    <mergeCell ref="AL10:AM10"/>
    <mergeCell ref="N10:O10"/>
    <mergeCell ref="P10:Q10"/>
    <mergeCell ref="T10:U10"/>
    <mergeCell ref="AN10:AO10"/>
    <mergeCell ref="B7:S7"/>
    <mergeCell ref="V10:W10"/>
  </mergeCells>
  <printOptions horizontalCentered="1"/>
  <pageMargins left="0.78740157480314965" right="0.78740157480314965" top="0.78740157480314965" bottom="0.78740157480314965" header="0.39370078740157483" footer="0.39370078740157483"/>
  <pageSetup scale="75" orientation="portrait" r:id="rId1"/>
  <headerFooter scaleWithDoc="0" alignWithMargins="0"/>
  <ignoredErrors>
    <ignoredError sqref="AI3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T103"/>
  <sheetViews>
    <sheetView showGridLines="0" zoomScaleNormal="100" workbookViewId="0">
      <pane xSplit="1" ySplit="11" topLeftCell="B12" activePane="bottomRight" state="frozen"/>
      <selection sqref="A1:XFD1"/>
      <selection pane="topRight" sqref="A1:XFD1"/>
      <selection pane="bottomLeft" sqref="A1:XFD1"/>
      <selection pane="bottomRight" sqref="A1:AP1"/>
    </sheetView>
  </sheetViews>
  <sheetFormatPr baseColWidth="10" defaultColWidth="11.42578125" defaultRowHeight="12.75"/>
  <cols>
    <col min="1" max="1" width="32.42578125" style="54" customWidth="1"/>
    <col min="2" max="2" width="8.7109375" style="54" customWidth="1"/>
    <col min="3" max="3" width="2.7109375" style="117" customWidth="1"/>
    <col min="4" max="4" width="8.7109375" style="54" customWidth="1"/>
    <col min="5" max="5" width="2.7109375" style="117" customWidth="1"/>
    <col min="6" max="6" width="8.7109375" style="54" customWidth="1"/>
    <col min="7" max="7" width="2.7109375" style="117" customWidth="1"/>
    <col min="8" max="8" width="8.7109375" style="54" customWidth="1"/>
    <col min="9" max="9" width="2.7109375" style="117" customWidth="1"/>
    <col min="10" max="10" width="8.7109375" style="117" customWidth="1"/>
    <col min="11" max="11" width="2.7109375" style="117" customWidth="1"/>
    <col min="12" max="12" width="8.7109375" style="117" customWidth="1"/>
    <col min="13" max="13" width="2.7109375" style="117" customWidth="1"/>
    <col min="14" max="14" width="8.7109375" style="117" customWidth="1"/>
    <col min="15" max="15" width="2.7109375" style="117" customWidth="1"/>
    <col min="16" max="16" width="8.7109375" style="117" customWidth="1"/>
    <col min="17" max="17" width="2.7109375" style="117" customWidth="1"/>
    <col min="18" max="18" width="7.5703125" style="117" bestFit="1" customWidth="1"/>
    <col min="19" max="19" width="2.7109375" style="117" customWidth="1"/>
    <col min="20" max="20" width="7.5703125" style="117" bestFit="1" customWidth="1"/>
    <col min="21" max="21" width="2.7109375" style="117" customWidth="1"/>
    <col min="22" max="22" width="7.5703125" style="117" bestFit="1" customWidth="1"/>
    <col min="23" max="24" width="2.7109375" style="117" customWidth="1"/>
    <col min="25" max="25" width="8.7109375" style="54" customWidth="1"/>
    <col min="26" max="26" width="2.7109375" style="54" customWidth="1"/>
    <col min="27" max="27" width="8.7109375" style="54" customWidth="1"/>
    <col min="28" max="28" width="2.7109375" style="54" customWidth="1"/>
    <col min="29" max="29" width="8.7109375" style="54" customWidth="1"/>
    <col min="30" max="30" width="2.7109375" style="54" customWidth="1"/>
    <col min="31" max="31" width="8.7109375" style="54" customWidth="1"/>
    <col min="32" max="32" width="2.7109375" style="54" customWidth="1"/>
    <col min="33" max="33" width="8.7109375" style="117" customWidth="1"/>
    <col min="34" max="34" width="2.7109375" style="117" customWidth="1"/>
    <col min="35" max="35" width="8.7109375" style="117" customWidth="1"/>
    <col min="36" max="36" width="2.7109375" style="117" customWidth="1"/>
    <col min="37" max="37" width="8.7109375" style="54" customWidth="1"/>
    <col min="38" max="38" width="2.7109375" style="54" customWidth="1"/>
    <col min="39" max="39" width="10" style="54" customWidth="1"/>
    <col min="40" max="40" width="2.7109375" style="54" customWidth="1"/>
    <col min="41" max="41" width="7.28515625" style="54" customWidth="1"/>
    <col min="42" max="42" width="2.7109375" style="54" customWidth="1"/>
    <col min="43" max="43" width="7.28515625" style="54" customWidth="1"/>
    <col min="44" max="44" width="2.7109375" style="54" customWidth="1"/>
    <col min="45" max="45" width="7.28515625" style="54" customWidth="1"/>
    <col min="46" max="46" width="2.7109375" style="54" customWidth="1"/>
    <col min="47" max="16384" width="11.42578125" style="54"/>
  </cols>
  <sheetData>
    <row r="1" spans="1:46" ht="30" customHeight="1">
      <c r="A1" s="416" t="s">
        <v>232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</row>
    <row r="2" spans="1:46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27"/>
      <c r="Z2" s="27"/>
      <c r="AA2" s="2"/>
      <c r="AB2" s="2"/>
      <c r="AC2" s="2"/>
      <c r="AD2" s="2"/>
      <c r="AE2" s="2"/>
      <c r="AF2" s="2"/>
      <c r="AG2" s="114"/>
      <c r="AH2" s="114"/>
      <c r="AI2" s="114"/>
      <c r="AJ2" s="114"/>
      <c r="AN2" s="294"/>
      <c r="AO2" s="294"/>
      <c r="AP2" s="294"/>
      <c r="AQ2" s="294"/>
      <c r="AR2" s="294"/>
      <c r="AS2" s="294"/>
      <c r="AT2" s="294"/>
    </row>
    <row r="3" spans="1:46" s="4" customFormat="1" ht="6.6" customHeight="1">
      <c r="A3" s="192"/>
      <c r="B3" s="193"/>
      <c r="C3" s="194"/>
      <c r="D3" s="195"/>
      <c r="E3" s="194"/>
      <c r="F3" s="195"/>
      <c r="G3" s="194"/>
      <c r="H3" s="195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3"/>
      <c r="Z3" s="193"/>
      <c r="AA3" s="192"/>
      <c r="AB3" s="192"/>
      <c r="AC3" s="192"/>
      <c r="AD3" s="192"/>
      <c r="AE3" s="192"/>
      <c r="AF3" s="192"/>
      <c r="AG3" s="194"/>
      <c r="AH3" s="194"/>
      <c r="AI3" s="194"/>
      <c r="AJ3" s="194"/>
      <c r="AK3" s="194"/>
      <c r="AL3" s="194"/>
      <c r="AM3" s="194"/>
      <c r="AN3" s="201"/>
      <c r="AO3" s="201"/>
      <c r="AP3" s="201"/>
      <c r="AQ3" s="201"/>
      <c r="AR3" s="201"/>
      <c r="AS3" s="201"/>
      <c r="AT3" s="201"/>
    </row>
    <row r="4" spans="1:46" s="4" customFormat="1" ht="12.75" customHeight="1">
      <c r="A4" s="415" t="s">
        <v>44</v>
      </c>
      <c r="B4" s="400" t="s">
        <v>174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400"/>
    </row>
    <row r="5" spans="1:46" s="4" customFormat="1" ht="6.6" customHeight="1">
      <c r="A5" s="415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6"/>
      <c r="Z5" s="196"/>
      <c r="AA5" s="199"/>
      <c r="AB5" s="199"/>
      <c r="AC5" s="199"/>
      <c r="AD5" s="199"/>
      <c r="AE5" s="199"/>
      <c r="AF5" s="199"/>
      <c r="AG5" s="197"/>
      <c r="AH5" s="197"/>
      <c r="AI5" s="197"/>
      <c r="AJ5" s="197"/>
      <c r="AK5" s="291"/>
      <c r="AL5" s="291"/>
      <c r="AM5" s="291"/>
      <c r="AN5" s="291"/>
      <c r="AO5" s="291"/>
      <c r="AP5" s="291"/>
      <c r="AQ5" s="291"/>
      <c r="AR5" s="291"/>
      <c r="AS5" s="291"/>
      <c r="AT5" s="291"/>
    </row>
    <row r="6" spans="1:46" s="4" customFormat="1" ht="6.6" customHeight="1">
      <c r="A6" s="415"/>
      <c r="B6" s="299"/>
      <c r="C6" s="201"/>
      <c r="D6" s="300"/>
      <c r="E6" s="201"/>
      <c r="F6" s="300"/>
      <c r="G6" s="201"/>
      <c r="H6" s="300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99"/>
      <c r="Z6" s="299"/>
      <c r="AA6" s="203"/>
      <c r="AB6" s="203"/>
      <c r="AC6" s="203"/>
      <c r="AD6" s="203"/>
      <c r="AE6" s="203"/>
      <c r="AF6" s="203"/>
      <c r="AG6" s="201"/>
      <c r="AH6" s="201"/>
      <c r="AI6" s="201"/>
      <c r="AJ6" s="201"/>
      <c r="AK6" s="289"/>
      <c r="AL6" s="289"/>
      <c r="AM6" s="289"/>
      <c r="AN6" s="289"/>
      <c r="AO6" s="289"/>
      <c r="AP6" s="289"/>
      <c r="AQ6" s="289"/>
      <c r="AR6" s="289"/>
      <c r="AS6" s="289"/>
      <c r="AT6" s="289"/>
    </row>
    <row r="7" spans="1:46" s="4" customFormat="1" ht="12" customHeight="1">
      <c r="A7" s="415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398"/>
      <c r="U7" s="398"/>
      <c r="V7" s="404"/>
      <c r="W7" s="404"/>
      <c r="X7" s="398"/>
      <c r="Y7" s="409" t="s">
        <v>88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</row>
    <row r="8" spans="1:46" s="4" customFormat="1" ht="6.6" customHeight="1">
      <c r="A8" s="415"/>
      <c r="B8" s="206"/>
      <c r="C8" s="207"/>
      <c r="D8" s="206"/>
      <c r="E8" s="214"/>
      <c r="F8" s="206"/>
      <c r="G8" s="214"/>
      <c r="H8" s="206"/>
      <c r="I8" s="214"/>
      <c r="J8" s="214"/>
      <c r="K8" s="214"/>
      <c r="L8" s="214"/>
      <c r="M8" s="214"/>
      <c r="N8" s="208"/>
      <c r="O8" s="208"/>
      <c r="P8" s="214"/>
      <c r="Q8" s="214"/>
      <c r="R8" s="214"/>
      <c r="S8" s="214"/>
      <c r="T8" s="214"/>
      <c r="U8" s="214"/>
      <c r="V8" s="214"/>
      <c r="W8" s="214"/>
      <c r="X8" s="208"/>
      <c r="Y8" s="206"/>
      <c r="Z8" s="206"/>
      <c r="AA8" s="206"/>
      <c r="AB8" s="206"/>
      <c r="AC8" s="206"/>
      <c r="AD8" s="206"/>
      <c r="AE8" s="206"/>
      <c r="AF8" s="206"/>
      <c r="AG8" s="214"/>
      <c r="AH8" s="214"/>
      <c r="AI8" s="214"/>
      <c r="AJ8" s="214"/>
      <c r="AK8" s="291"/>
      <c r="AL8" s="289"/>
      <c r="AM8" s="289"/>
      <c r="AN8" s="289"/>
      <c r="AO8" s="289"/>
      <c r="AP8" s="289"/>
      <c r="AQ8" s="289"/>
      <c r="AR8" s="289"/>
      <c r="AS8" s="289"/>
      <c r="AT8" s="289"/>
    </row>
    <row r="9" spans="1:46" s="4" customFormat="1" ht="6.6" customHeight="1">
      <c r="A9" s="415"/>
      <c r="B9" s="298"/>
      <c r="C9" s="209"/>
      <c r="D9" s="298"/>
      <c r="E9" s="208"/>
      <c r="F9" s="298"/>
      <c r="G9" s="208"/>
      <c r="H9" s="298"/>
      <c r="I9" s="208"/>
      <c r="J9" s="208"/>
      <c r="K9" s="208"/>
      <c r="L9" s="208"/>
      <c r="M9" s="208"/>
      <c r="N9" s="211"/>
      <c r="O9" s="211"/>
      <c r="P9" s="208"/>
      <c r="Q9" s="208"/>
      <c r="R9" s="208"/>
      <c r="S9" s="208"/>
      <c r="T9" s="208"/>
      <c r="U9" s="208"/>
      <c r="V9" s="208"/>
      <c r="W9" s="208"/>
      <c r="X9" s="208"/>
      <c r="Y9" s="298"/>
      <c r="Z9" s="298"/>
      <c r="AA9" s="298"/>
      <c r="AB9" s="298"/>
      <c r="AC9" s="298"/>
      <c r="AD9" s="298"/>
      <c r="AE9" s="298"/>
      <c r="AF9" s="298"/>
      <c r="AG9" s="208"/>
      <c r="AH9" s="208"/>
      <c r="AI9" s="208"/>
      <c r="AJ9" s="208"/>
      <c r="AK9" s="208"/>
      <c r="AL9" s="211"/>
      <c r="AM9" s="211"/>
      <c r="AN9" s="211"/>
      <c r="AO9" s="211"/>
      <c r="AP9" s="211"/>
      <c r="AQ9" s="211"/>
      <c r="AR9" s="211"/>
      <c r="AS9" s="211"/>
      <c r="AT9" s="211"/>
    </row>
    <row r="10" spans="1:46" s="4" customFormat="1" ht="12.75" customHeight="1">
      <c r="A10" s="415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407">
        <v>2018</v>
      </c>
      <c r="U10" s="407"/>
      <c r="V10" s="407">
        <v>2019</v>
      </c>
      <c r="W10" s="407"/>
      <c r="X10" s="396"/>
      <c r="Y10" s="407">
        <v>2009</v>
      </c>
      <c r="Z10" s="407"/>
      <c r="AA10" s="407">
        <v>2010</v>
      </c>
      <c r="AB10" s="407"/>
      <c r="AC10" s="407">
        <v>2011</v>
      </c>
      <c r="AD10" s="407"/>
      <c r="AE10" s="407">
        <v>2012</v>
      </c>
      <c r="AF10" s="407"/>
      <c r="AG10" s="407">
        <v>2013</v>
      </c>
      <c r="AH10" s="407"/>
      <c r="AI10" s="297">
        <v>2014</v>
      </c>
      <c r="AJ10" s="315"/>
      <c r="AK10" s="407">
        <v>2015</v>
      </c>
      <c r="AL10" s="407"/>
      <c r="AM10" s="407">
        <v>2016</v>
      </c>
      <c r="AN10" s="407"/>
      <c r="AO10" s="407">
        <v>2017</v>
      </c>
      <c r="AP10" s="407"/>
      <c r="AQ10" s="407">
        <v>2018</v>
      </c>
      <c r="AR10" s="407"/>
      <c r="AS10" s="407">
        <v>2019</v>
      </c>
      <c r="AT10" s="407"/>
    </row>
    <row r="11" spans="1:46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3"/>
      <c r="Z11" s="213"/>
      <c r="AA11" s="213"/>
      <c r="AB11" s="213"/>
      <c r="AC11" s="213"/>
      <c r="AD11" s="213"/>
      <c r="AE11" s="213"/>
      <c r="AF11" s="213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</row>
    <row r="12" spans="1:46" s="1" customFormat="1" ht="6.6" customHeight="1">
      <c r="A12" s="29"/>
      <c r="B12" s="82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30"/>
      <c r="Z12" s="30"/>
      <c r="AG12" s="85"/>
      <c r="AH12" s="85"/>
      <c r="AI12" s="85"/>
      <c r="AJ12" s="85"/>
    </row>
    <row r="13" spans="1:46" s="22" customFormat="1" ht="12">
      <c r="A13" s="215" t="s">
        <v>131</v>
      </c>
      <c r="B13" s="185">
        <v>58709.559294976534</v>
      </c>
      <c r="C13" s="186"/>
      <c r="D13" s="185">
        <v>55891.228369032287</v>
      </c>
      <c r="E13" s="186"/>
      <c r="F13" s="185">
        <v>48561.829412871171</v>
      </c>
      <c r="G13" s="186"/>
      <c r="H13" s="185">
        <v>41922</v>
      </c>
      <c r="I13" s="186"/>
      <c r="J13" s="185">
        <f>J15</f>
        <v>39061.464999867094</v>
      </c>
      <c r="K13" s="186"/>
      <c r="L13" s="185">
        <f>L15</f>
        <v>39325.169891513804</v>
      </c>
      <c r="M13" s="185"/>
      <c r="N13" s="185">
        <f t="shared" ref="N13:R13" si="0">N15</f>
        <v>25373</v>
      </c>
      <c r="O13" s="185"/>
      <c r="P13" s="185">
        <f t="shared" si="0"/>
        <v>24693.27507367</v>
      </c>
      <c r="Q13" s="186"/>
      <c r="R13" s="185">
        <f t="shared" si="0"/>
        <v>28159.550649280493</v>
      </c>
      <c r="S13" s="186"/>
      <c r="T13" s="185">
        <f t="shared" ref="T13:V13" si="1">T15</f>
        <v>39657</v>
      </c>
      <c r="U13" s="186"/>
      <c r="V13" s="185">
        <f t="shared" si="1"/>
        <v>41372.904861579969</v>
      </c>
      <c r="W13" s="186"/>
      <c r="X13" s="186"/>
      <c r="Y13" s="218"/>
      <c r="Z13" s="218"/>
      <c r="AA13" s="217"/>
      <c r="AB13" s="217"/>
      <c r="AC13" s="217"/>
      <c r="AD13" s="217"/>
      <c r="AE13" s="217"/>
      <c r="AF13" s="217"/>
      <c r="AG13" s="186"/>
      <c r="AH13" s="186"/>
      <c r="AI13" s="186"/>
      <c r="AJ13" s="186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</row>
    <row r="14" spans="1:46" s="4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24"/>
      <c r="Z14" s="24"/>
      <c r="AA14" s="24"/>
      <c r="AB14" s="24"/>
      <c r="AC14" s="24"/>
      <c r="AD14" s="24"/>
      <c r="AE14" s="24"/>
      <c r="AF14" s="24"/>
      <c r="AG14" s="83"/>
      <c r="AH14" s="83"/>
      <c r="AI14" s="83"/>
      <c r="AJ14" s="83"/>
    </row>
    <row r="15" spans="1:46" s="22" customFormat="1" ht="24">
      <c r="A15" s="169" t="s">
        <v>199</v>
      </c>
      <c r="B15" s="75">
        <v>58709.559294976534</v>
      </c>
      <c r="C15" s="84"/>
      <c r="D15" s="75">
        <v>55891.228369032287</v>
      </c>
      <c r="E15" s="84"/>
      <c r="F15" s="75">
        <v>48561.829412871171</v>
      </c>
      <c r="G15" s="84"/>
      <c r="H15" s="75">
        <v>41922</v>
      </c>
      <c r="I15" s="84"/>
      <c r="J15" s="75">
        <f>SUM(J16:J24)</f>
        <v>39061.464999867094</v>
      </c>
      <c r="K15" s="84"/>
      <c r="L15" s="75">
        <f>SUM(L16:L24)</f>
        <v>39325.169891513804</v>
      </c>
      <c r="M15" s="75"/>
      <c r="N15" s="75">
        <f t="shared" ref="N15:R15" si="2">SUM(N16:N24)</f>
        <v>25373</v>
      </c>
      <c r="O15" s="75"/>
      <c r="P15" s="75">
        <f t="shared" si="2"/>
        <v>24693.27507367</v>
      </c>
      <c r="Q15" s="84"/>
      <c r="R15" s="75">
        <f t="shared" si="2"/>
        <v>28159.550649280493</v>
      </c>
      <c r="S15" s="84"/>
      <c r="T15" s="75">
        <f t="shared" ref="T15:V15" si="3">SUM(T16:T24)</f>
        <v>39657</v>
      </c>
      <c r="U15" s="84"/>
      <c r="V15" s="75">
        <f t="shared" si="3"/>
        <v>41372.904861579969</v>
      </c>
      <c r="W15" s="84"/>
      <c r="X15" s="84"/>
      <c r="Y15" s="120">
        <v>100</v>
      </c>
      <c r="Z15" s="120"/>
      <c r="AA15" s="120">
        <v>100</v>
      </c>
      <c r="AB15" s="120"/>
      <c r="AC15" s="120">
        <v>100.00000000000003</v>
      </c>
      <c r="AD15" s="120"/>
      <c r="AE15" s="104">
        <v>100</v>
      </c>
      <c r="AF15" s="120"/>
      <c r="AG15" s="104">
        <f>SUM(AG16:AG23)</f>
        <v>100</v>
      </c>
      <c r="AH15" s="84"/>
      <c r="AI15" s="104">
        <f>SUM(AI16:AI23)</f>
        <v>100</v>
      </c>
      <c r="AJ15" s="104"/>
      <c r="AK15" s="104">
        <f>SUM(AK16:AK23)</f>
        <v>99.999999999999986</v>
      </c>
      <c r="AL15" s="104"/>
      <c r="AM15" s="104">
        <f t="shared" ref="AM15:AO15" si="4">SUM(AM16:AM23)</f>
        <v>100</v>
      </c>
      <c r="AO15" s="104">
        <f t="shared" si="4"/>
        <v>100.00000000000001</v>
      </c>
      <c r="AQ15" s="104">
        <f>SUM(AQ16:AQ23)</f>
        <v>100.00000000000001</v>
      </c>
      <c r="AS15" s="104">
        <f>SUM(AS16:AS23)</f>
        <v>100</v>
      </c>
    </row>
    <row r="16" spans="1:46" s="4" customFormat="1" ht="12">
      <c r="A16" s="49" t="s">
        <v>107</v>
      </c>
      <c r="B16" s="76">
        <v>25538.835202601687</v>
      </c>
      <c r="C16" s="141"/>
      <c r="D16" s="76">
        <v>21728.754879059492</v>
      </c>
      <c r="E16" s="87"/>
      <c r="F16" s="76">
        <v>18781.02487271365</v>
      </c>
      <c r="G16" s="141"/>
      <c r="H16" s="76">
        <v>15997</v>
      </c>
      <c r="I16" s="141"/>
      <c r="J16" s="76">
        <v>13407.356371727721</v>
      </c>
      <c r="K16" s="76"/>
      <c r="L16" s="76">
        <v>14723.888421137366</v>
      </c>
      <c r="M16" s="76"/>
      <c r="N16" s="76">
        <v>8592</v>
      </c>
      <c r="O16" s="76"/>
      <c r="P16" s="76">
        <v>8603.640034</v>
      </c>
      <c r="Q16" s="76"/>
      <c r="R16" s="76">
        <v>8960.7684126591612</v>
      </c>
      <c r="S16" s="76"/>
      <c r="T16" s="76">
        <v>9287</v>
      </c>
      <c r="U16" s="76"/>
      <c r="V16" s="76">
        <v>10862.134379159997</v>
      </c>
      <c r="W16" s="76"/>
      <c r="X16" s="76"/>
      <c r="Y16" s="102">
        <v>45.345285160332658</v>
      </c>
      <c r="Z16" s="98"/>
      <c r="AA16" s="102">
        <v>43.784085573025344</v>
      </c>
      <c r="AB16" s="102"/>
      <c r="AC16" s="102">
        <v>43.263709775953309</v>
      </c>
      <c r="AD16" s="102"/>
      <c r="AE16" s="100">
        <v>40.455717970765264</v>
      </c>
      <c r="AF16" s="102"/>
      <c r="AG16" s="100">
        <v>37.015594683267743</v>
      </c>
      <c r="AH16" s="141"/>
      <c r="AI16" s="100">
        <f t="shared" ref="AI16:AI23" si="5">L16/SUM($L$16:$L$23)*100</f>
        <v>41.707536936013483</v>
      </c>
      <c r="AJ16" s="100"/>
      <c r="AK16" s="100">
        <f t="shared" ref="AK16:AK23" si="6">N16/SUM($N$16:$N$23)*100</f>
        <v>37.044063119772353</v>
      </c>
      <c r="AL16" s="100"/>
      <c r="AM16" s="100">
        <f t="shared" ref="AM16:AM23" si="7">P16/SUM($P$16:$P$23)*100</f>
        <v>38.965007841825702</v>
      </c>
      <c r="AO16" s="100">
        <f t="shared" ref="AO16:AO23" si="8">R16/SUM($R$16:$R$23)*100</f>
        <v>36.238174500683321</v>
      </c>
      <c r="AQ16" s="100">
        <f>T16/SUM(T$16:T$23)*100</f>
        <v>28.736307939847762</v>
      </c>
      <c r="AS16" s="100">
        <f>V16/SUM(V$16:V$23)*100</f>
        <v>32.482025897257088</v>
      </c>
    </row>
    <row r="17" spans="1:45" s="4" customFormat="1" ht="12">
      <c r="A17" s="49" t="s">
        <v>108</v>
      </c>
      <c r="B17" s="76">
        <v>1626.7235418641146</v>
      </c>
      <c r="C17" s="140"/>
      <c r="D17" s="76">
        <v>1648.3599829046668</v>
      </c>
      <c r="E17" s="87"/>
      <c r="F17" s="76">
        <v>2315.5563169638367</v>
      </c>
      <c r="G17" s="140"/>
      <c r="H17" s="76">
        <v>1857</v>
      </c>
      <c r="I17" s="140"/>
      <c r="J17" s="76">
        <v>1588.0802633945596</v>
      </c>
      <c r="K17" s="76"/>
      <c r="L17" s="76">
        <v>1630.0920115441065</v>
      </c>
      <c r="M17" s="76"/>
      <c r="N17" s="76">
        <v>812</v>
      </c>
      <c r="O17" s="76"/>
      <c r="P17" s="76">
        <v>903.01653850000002</v>
      </c>
      <c r="Q17" s="76"/>
      <c r="R17" s="76">
        <v>1166.504942042249</v>
      </c>
      <c r="S17" s="76"/>
      <c r="T17" s="76">
        <v>1158</v>
      </c>
      <c r="U17" s="76"/>
      <c r="V17" s="76">
        <v>591.53300607000006</v>
      </c>
      <c r="W17" s="76" t="s">
        <v>76</v>
      </c>
      <c r="X17" s="76"/>
      <c r="Y17" s="102">
        <v>2.8883166478688946</v>
      </c>
      <c r="Z17" s="98"/>
      <c r="AA17" s="102">
        <v>3.3214942571883079</v>
      </c>
      <c r="AB17" s="102"/>
      <c r="AC17" s="102">
        <v>5.3340835841470211</v>
      </c>
      <c r="AD17" s="102"/>
      <c r="AE17" s="100">
        <v>4.6962723180415766</v>
      </c>
      <c r="AF17" s="102"/>
      <c r="AG17" s="100">
        <v>4.3844389396755483</v>
      </c>
      <c r="AH17" s="140"/>
      <c r="AI17" s="100">
        <f t="shared" si="5"/>
        <v>4.617470659650964</v>
      </c>
      <c r="AJ17" s="100"/>
      <c r="AK17" s="100">
        <f t="shared" si="6"/>
        <v>3.5009054065706646</v>
      </c>
      <c r="AL17" s="100"/>
      <c r="AM17" s="100">
        <f t="shared" si="7"/>
        <v>4.0896697636002939</v>
      </c>
      <c r="AO17" s="100">
        <f t="shared" si="8"/>
        <v>4.7174536489434882</v>
      </c>
      <c r="AQ17" s="100">
        <f t="shared" ref="AQ17:AQ23" si="9">T17/SUM(T$16:T$23)*100</f>
        <v>3.5831425211956187</v>
      </c>
      <c r="AS17" s="100">
        <f>V17/SUM(V$16:V$23)*100</f>
        <v>1.7689148146714393</v>
      </c>
    </row>
    <row r="18" spans="1:45" s="4" customFormat="1" ht="12">
      <c r="A18" s="49" t="s">
        <v>109</v>
      </c>
      <c r="B18" s="76">
        <v>11177.164766959111</v>
      </c>
      <c r="C18" s="141"/>
      <c r="D18" s="76">
        <v>11067.981527422473</v>
      </c>
      <c r="E18" s="87"/>
      <c r="F18" s="76">
        <v>10882.402554891623</v>
      </c>
      <c r="G18" s="141"/>
      <c r="H18" s="76">
        <v>9650</v>
      </c>
      <c r="I18" s="141"/>
      <c r="J18" s="76">
        <v>7786.6655598539401</v>
      </c>
      <c r="K18" s="76"/>
      <c r="L18" s="76">
        <v>6793.4474026368189</v>
      </c>
      <c r="M18" s="76"/>
      <c r="N18" s="76">
        <v>6268</v>
      </c>
      <c r="O18" s="76"/>
      <c r="P18" s="76">
        <v>4999.5542949999999</v>
      </c>
      <c r="Q18" s="76"/>
      <c r="R18" s="76">
        <v>6338.3246227067339</v>
      </c>
      <c r="S18" s="76"/>
      <c r="T18" s="76">
        <v>8461</v>
      </c>
      <c r="U18" s="76"/>
      <c r="V18" s="76">
        <v>8851.1018670199937</v>
      </c>
      <c r="W18" s="76"/>
      <c r="X18" s="76"/>
      <c r="Y18" s="102">
        <v>19.845530135616844</v>
      </c>
      <c r="Z18" s="98"/>
      <c r="AA18" s="102">
        <v>22.302311062671659</v>
      </c>
      <c r="AB18" s="102"/>
      <c r="AC18" s="102">
        <v>25.068552381502528</v>
      </c>
      <c r="AD18" s="102"/>
      <c r="AE18" s="100">
        <v>24.404430731880026</v>
      </c>
      <c r="AF18" s="102"/>
      <c r="AG18" s="100">
        <v>21.497754539105415</v>
      </c>
      <c r="AH18" s="141"/>
      <c r="AI18" s="100">
        <f t="shared" si="5"/>
        <v>19.243419290082695</v>
      </c>
      <c r="AJ18" s="100"/>
      <c r="AK18" s="100">
        <f t="shared" si="6"/>
        <v>27.024230404414933</v>
      </c>
      <c r="AL18" s="100"/>
      <c r="AM18" s="100">
        <f t="shared" si="7"/>
        <v>22.642471272678115</v>
      </c>
      <c r="AO18" s="100">
        <f t="shared" si="8"/>
        <v>25.63276977397776</v>
      </c>
      <c r="AQ18" s="100">
        <f t="shared" si="9"/>
        <v>26.180456711430161</v>
      </c>
      <c r="AS18" s="100">
        <f>V18/SUM(V$16:V$23)*100</f>
        <v>26.468252925999742</v>
      </c>
    </row>
    <row r="19" spans="1:45" s="4" customFormat="1" ht="12">
      <c r="A19" s="49" t="s">
        <v>110</v>
      </c>
      <c r="B19" s="76">
        <v>4324.5814907455097</v>
      </c>
      <c r="C19" s="140"/>
      <c r="D19" s="76">
        <v>4766.3854762731371</v>
      </c>
      <c r="E19" s="87"/>
      <c r="F19" s="76">
        <v>3047.5258960876604</v>
      </c>
      <c r="G19" s="140"/>
      <c r="H19" s="76">
        <v>1746</v>
      </c>
      <c r="I19" s="140"/>
      <c r="J19" s="76">
        <v>2104.1629731011963</v>
      </c>
      <c r="K19" s="76"/>
      <c r="L19" s="76">
        <v>1758.5352087707372</v>
      </c>
      <c r="M19" s="76"/>
      <c r="N19" s="76">
        <v>2274</v>
      </c>
      <c r="O19" s="76"/>
      <c r="P19" s="76">
        <v>2765.0727879999999</v>
      </c>
      <c r="Q19" s="76"/>
      <c r="R19" s="76">
        <v>3090.5197380813142</v>
      </c>
      <c r="S19" s="76"/>
      <c r="T19" s="76">
        <v>4299</v>
      </c>
      <c r="U19" s="76"/>
      <c r="V19" s="76">
        <v>4342.964858809999</v>
      </c>
      <c r="W19" s="76"/>
      <c r="X19" s="76"/>
      <c r="Y19" s="102">
        <v>7.6784778687547446</v>
      </c>
      <c r="Z19" s="98"/>
      <c r="AA19" s="102">
        <v>9.6044081093799534</v>
      </c>
      <c r="AB19" s="102"/>
      <c r="AC19" s="102">
        <v>7.0202386076701941</v>
      </c>
      <c r="AD19" s="102"/>
      <c r="AE19" s="100">
        <v>4.4155581407111431</v>
      </c>
      <c r="AF19" s="102"/>
      <c r="AG19" s="100">
        <v>5.8092618410661894</v>
      </c>
      <c r="AH19" s="140"/>
      <c r="AI19" s="100">
        <f t="shared" si="5"/>
        <v>4.9813045355460623</v>
      </c>
      <c r="AJ19" s="100"/>
      <c r="AK19" s="100">
        <f t="shared" si="6"/>
        <v>9.8042597223419854</v>
      </c>
      <c r="AL19" s="100"/>
      <c r="AM19" s="100">
        <f t="shared" si="7"/>
        <v>12.522732522730607</v>
      </c>
      <c r="AO19" s="100">
        <f t="shared" si="8"/>
        <v>12.498347062309769</v>
      </c>
      <c r="AQ19" s="100">
        <f t="shared" si="9"/>
        <v>13.302184541122594</v>
      </c>
      <c r="AS19" s="100">
        <f>V19/SUM(V$16:V$23)*100</f>
        <v>12.987161831232392</v>
      </c>
    </row>
    <row r="20" spans="1:45" s="4" customFormat="1" ht="12">
      <c r="A20" s="49" t="s">
        <v>111</v>
      </c>
      <c r="B20" s="76">
        <v>134.06091758741258</v>
      </c>
      <c r="C20" s="235" t="s">
        <v>76</v>
      </c>
      <c r="D20" s="76">
        <v>113.91560764661195</v>
      </c>
      <c r="E20" s="235" t="s">
        <v>76</v>
      </c>
      <c r="F20" s="76">
        <v>149.83001156049312</v>
      </c>
      <c r="G20" s="235" t="s">
        <v>76</v>
      </c>
      <c r="H20" s="76">
        <v>205</v>
      </c>
      <c r="I20" s="235" t="s">
        <v>76</v>
      </c>
      <c r="J20" s="76">
        <v>342.40924306087879</v>
      </c>
      <c r="K20" s="76" t="s">
        <v>76</v>
      </c>
      <c r="L20" s="76">
        <v>129.47538064387822</v>
      </c>
      <c r="M20" s="76" t="s">
        <v>76</v>
      </c>
      <c r="N20" s="76">
        <v>80</v>
      </c>
      <c r="O20" s="76" t="s">
        <v>76</v>
      </c>
      <c r="P20" s="76">
        <v>96.899962160000001</v>
      </c>
      <c r="Q20" s="76" t="s">
        <v>76</v>
      </c>
      <c r="R20" s="76">
        <v>215.76241709448672</v>
      </c>
      <c r="S20" s="76" t="s">
        <v>76</v>
      </c>
      <c r="T20" s="76">
        <v>57</v>
      </c>
      <c r="U20" s="76" t="s">
        <v>76</v>
      </c>
      <c r="V20" s="76">
        <v>148.03300041</v>
      </c>
      <c r="W20" s="76" t="s">
        <v>76</v>
      </c>
      <c r="X20" s="76"/>
      <c r="Y20" s="102">
        <v>0.23803084551944631</v>
      </c>
      <c r="Z20" s="98"/>
      <c r="AA20" s="102">
        <v>0.22954332823318796</v>
      </c>
      <c r="AB20" s="102"/>
      <c r="AC20" s="102">
        <v>0.34514634743382333</v>
      </c>
      <c r="AD20" s="102"/>
      <c r="AE20" s="100">
        <v>0.51843609326791773</v>
      </c>
      <c r="AF20" s="102"/>
      <c r="AG20" s="100">
        <v>0.94533787314498874</v>
      </c>
      <c r="AH20" s="235"/>
      <c r="AI20" s="100">
        <f t="shared" si="5"/>
        <v>0.36675768425117</v>
      </c>
      <c r="AJ20" s="100"/>
      <c r="AK20" s="100">
        <f t="shared" si="6"/>
        <v>0.34491678882469601</v>
      </c>
      <c r="AL20" s="100"/>
      <c r="AM20" s="100">
        <f t="shared" si="7"/>
        <v>0.43885004143782314</v>
      </c>
      <c r="AO20" s="100">
        <f t="shared" si="8"/>
        <v>0.87256312866130004</v>
      </c>
      <c r="AQ20" s="100">
        <f t="shared" si="9"/>
        <v>0.17637230026610559</v>
      </c>
      <c r="AS20" s="100">
        <f>V20/SUM(V$16:V$23)*100</f>
        <v>0.44267651136701724</v>
      </c>
    </row>
    <row r="21" spans="1:45" s="4" customFormat="1" ht="12">
      <c r="A21" s="49" t="s">
        <v>112</v>
      </c>
      <c r="B21" s="76">
        <v>12817.197937357867</v>
      </c>
      <c r="C21" s="83"/>
      <c r="D21" s="76">
        <v>8712.1887203130918</v>
      </c>
      <c r="E21" s="83"/>
      <c r="F21" s="76">
        <v>7399.3671732375124</v>
      </c>
      <c r="G21" s="235"/>
      <c r="H21" s="76">
        <v>7609</v>
      </c>
      <c r="I21" s="235"/>
      <c r="J21" s="76">
        <v>6934.8291220759083</v>
      </c>
      <c r="K21" s="76"/>
      <c r="L21" s="76">
        <v>1165.5460342703548</v>
      </c>
      <c r="M21" s="76"/>
      <c r="N21" s="76">
        <v>749</v>
      </c>
      <c r="O21" s="76"/>
      <c r="P21" s="76">
        <v>1181.2446379999999</v>
      </c>
      <c r="Q21" s="76"/>
      <c r="R21" s="76">
        <v>1281.0838698449438</v>
      </c>
      <c r="S21" s="76"/>
      <c r="T21" s="76">
        <v>2013</v>
      </c>
      <c r="U21" s="76"/>
      <c r="V21" s="76">
        <v>1402.9482608299993</v>
      </c>
      <c r="W21" s="76"/>
      <c r="X21" s="76"/>
      <c r="Y21" s="102">
        <v>22.757478593491697</v>
      </c>
      <c r="Z21" s="98"/>
      <c r="AA21" s="102">
        <v>17.555318681704669</v>
      </c>
      <c r="AB21" s="102"/>
      <c r="AC21" s="102">
        <v>17.04508013158333</v>
      </c>
      <c r="AD21" s="102"/>
      <c r="AE21" s="100">
        <v>19.242830408173585</v>
      </c>
      <c r="AF21" s="102"/>
      <c r="AG21" s="100">
        <v>19.145968590928444</v>
      </c>
      <c r="AH21" s="235"/>
      <c r="AI21" s="100">
        <f t="shared" si="5"/>
        <v>3.3015771978527231</v>
      </c>
      <c r="AJ21" s="100"/>
      <c r="AK21" s="100">
        <f t="shared" si="6"/>
        <v>3.229283435371217</v>
      </c>
      <c r="AL21" s="100"/>
      <c r="AM21" s="100">
        <f t="shared" si="7"/>
        <v>5.3497364372397636</v>
      </c>
      <c r="AO21" s="100">
        <f t="shared" si="8"/>
        <v>5.180821408113494</v>
      </c>
      <c r="AQ21" s="100">
        <f t="shared" si="9"/>
        <v>6.2287270251872018</v>
      </c>
      <c r="AS21" s="100">
        <f>V21/SUM(V$16:V$23)*100</f>
        <v>4.195363466338919</v>
      </c>
    </row>
    <row r="22" spans="1:45" s="4" customFormat="1" ht="12">
      <c r="A22" s="49" t="s">
        <v>67</v>
      </c>
      <c r="B22" s="76">
        <v>431.97018696426909</v>
      </c>
      <c r="C22" s="235" t="s">
        <v>76</v>
      </c>
      <c r="D22" s="76">
        <v>472.1794366605933</v>
      </c>
      <c r="E22" s="83"/>
      <c r="F22" s="76">
        <v>255.26490453618345</v>
      </c>
      <c r="G22" s="235" t="s">
        <v>76</v>
      </c>
      <c r="H22" s="76">
        <v>2224</v>
      </c>
      <c r="I22" s="235"/>
      <c r="J22" s="76">
        <v>3846.841997344789</v>
      </c>
      <c r="K22" s="76"/>
      <c r="L22" s="76">
        <v>8814.2180072717256</v>
      </c>
      <c r="M22" s="76"/>
      <c r="N22" s="76">
        <v>4251</v>
      </c>
      <c r="O22" s="76"/>
      <c r="P22" s="76">
        <v>3507.394397</v>
      </c>
      <c r="Q22" s="76"/>
      <c r="R22" s="76">
        <v>3640.9447122751167</v>
      </c>
      <c r="S22" s="76"/>
      <c r="T22" s="76">
        <v>6933</v>
      </c>
      <c r="U22" s="76"/>
      <c r="V22" s="76">
        <v>7178.4086020100003</v>
      </c>
      <c r="W22" s="76"/>
      <c r="X22" s="76"/>
      <c r="Y22" s="102">
        <v>0.76698138945121308</v>
      </c>
      <c r="Z22" s="98"/>
      <c r="AA22" s="102">
        <v>0.95145557007936432</v>
      </c>
      <c r="AB22" s="102"/>
      <c r="AC22" s="102">
        <v>0.58802471221285246</v>
      </c>
      <c r="AD22" s="102"/>
      <c r="AE22" s="100">
        <v>5.6243993728187753</v>
      </c>
      <c r="AF22" s="102"/>
      <c r="AG22" s="100">
        <v>10.620523557093868</v>
      </c>
      <c r="AH22" s="235"/>
      <c r="AI22" s="100">
        <f t="shared" si="5"/>
        <v>24.967543395168125</v>
      </c>
      <c r="AJ22" s="100"/>
      <c r="AK22" s="100">
        <f t="shared" si="6"/>
        <v>18.328015866172287</v>
      </c>
      <c r="AL22" s="100"/>
      <c r="AM22" s="100">
        <f t="shared" si="7"/>
        <v>15.884631347127854</v>
      </c>
      <c r="AO22" s="100">
        <f t="shared" si="8"/>
        <v>14.724316459776867</v>
      </c>
      <c r="AQ22" s="100">
        <f t="shared" si="9"/>
        <v>21.452441363945791</v>
      </c>
      <c r="AS22" s="100">
        <f>V22/SUM(V$16:V$23)*100</f>
        <v>21.4662465011424</v>
      </c>
    </row>
    <row r="23" spans="1:45" s="4" customFormat="1" ht="12">
      <c r="A23" s="170" t="s">
        <v>85</v>
      </c>
      <c r="B23" s="76">
        <v>270.28324111521817</v>
      </c>
      <c r="C23" s="235" t="s">
        <v>76</v>
      </c>
      <c r="D23" s="76">
        <v>1117.29542325996</v>
      </c>
      <c r="E23" s="83"/>
      <c r="F23" s="76">
        <v>579.60255957784466</v>
      </c>
      <c r="G23" s="235"/>
      <c r="H23" s="76">
        <v>254</v>
      </c>
      <c r="I23" s="235" t="s">
        <v>76</v>
      </c>
      <c r="J23" s="76">
        <v>210.48649024407612</v>
      </c>
      <c r="K23" s="76" t="s">
        <v>76</v>
      </c>
      <c r="L23" s="76">
        <v>287.50179968619335</v>
      </c>
      <c r="M23" s="76" t="s">
        <v>76</v>
      </c>
      <c r="N23" s="76">
        <v>168</v>
      </c>
      <c r="O23" s="76" t="s">
        <v>76</v>
      </c>
      <c r="P23" s="76">
        <v>23.604147009999998</v>
      </c>
      <c r="Q23" s="76" t="s">
        <v>76</v>
      </c>
      <c r="R23" s="76">
        <v>33.519021729553572</v>
      </c>
      <c r="S23" s="76" t="s">
        <v>76</v>
      </c>
      <c r="T23" s="76">
        <v>110</v>
      </c>
      <c r="U23" s="76" t="s">
        <v>76</v>
      </c>
      <c r="V23" s="76">
        <v>63.322177410000002</v>
      </c>
      <c r="W23" s="76" t="s">
        <v>76</v>
      </c>
      <c r="X23" s="76"/>
      <c r="Y23" s="100">
        <v>0.47989935896449853</v>
      </c>
      <c r="Z23" s="99"/>
      <c r="AA23" s="100">
        <v>2.2513834177175411</v>
      </c>
      <c r="AB23" s="100"/>
      <c r="AC23" s="100">
        <v>1.3351644594969534</v>
      </c>
      <c r="AD23" s="100"/>
      <c r="AE23" s="100">
        <v>0.64235496434171258</v>
      </c>
      <c r="AF23" s="100"/>
      <c r="AG23" s="100">
        <v>0.58111997571780061</v>
      </c>
      <c r="AH23" s="235"/>
      <c r="AI23" s="100">
        <f t="shared" si="5"/>
        <v>0.81439030143478897</v>
      </c>
      <c r="AJ23" s="100"/>
      <c r="AK23" s="100">
        <f t="shared" si="6"/>
        <v>0.72432525653186164</v>
      </c>
      <c r="AL23" s="100"/>
      <c r="AM23" s="100">
        <f t="shared" si="7"/>
        <v>0.10690077335983729</v>
      </c>
      <c r="AO23" s="100">
        <f t="shared" si="8"/>
        <v>0.13555401753400506</v>
      </c>
      <c r="AQ23" s="100">
        <f t="shared" si="9"/>
        <v>0.3403675970047651</v>
      </c>
      <c r="AS23" s="100">
        <f>V23/SUM(V$16:V$23)*100</f>
        <v>0.18935805199101108</v>
      </c>
    </row>
    <row r="24" spans="1:45" s="4" customFormat="1" ht="12">
      <c r="A24" s="148" t="s">
        <v>156</v>
      </c>
      <c r="B24" s="76">
        <v>2388.7420097813456</v>
      </c>
      <c r="C24" s="83"/>
      <c r="D24" s="76">
        <v>6264.1673154922746</v>
      </c>
      <c r="E24" s="83"/>
      <c r="F24" s="76">
        <v>5151.2551233023687</v>
      </c>
      <c r="G24" s="235"/>
      <c r="H24" s="76">
        <v>2380</v>
      </c>
      <c r="I24" s="235"/>
      <c r="J24" s="76">
        <v>2840.6329790640211</v>
      </c>
      <c r="K24" s="76"/>
      <c r="L24" s="76">
        <v>4022.4656255526256</v>
      </c>
      <c r="M24" s="76"/>
      <c r="N24" s="76">
        <v>2179</v>
      </c>
      <c r="O24" s="76"/>
      <c r="P24" s="76">
        <v>2612.8482739999999</v>
      </c>
      <c r="Q24" s="76"/>
      <c r="R24" s="76">
        <v>3432.1229128469358</v>
      </c>
      <c r="S24" s="76"/>
      <c r="T24" s="76">
        <v>7339</v>
      </c>
      <c r="U24" s="76"/>
      <c r="V24" s="76">
        <v>7932.4587098599832</v>
      </c>
      <c r="W24" s="76"/>
      <c r="X24" s="76"/>
      <c r="Y24" s="139" t="s">
        <v>74</v>
      </c>
      <c r="Z24" s="107"/>
      <c r="AA24" s="139" t="s">
        <v>74</v>
      </c>
      <c r="AB24" s="100"/>
      <c r="AC24" s="139" t="s">
        <v>74</v>
      </c>
      <c r="AD24" s="100"/>
      <c r="AE24" s="139" t="s">
        <v>74</v>
      </c>
      <c r="AF24" s="100"/>
      <c r="AG24" s="139" t="s">
        <v>74</v>
      </c>
      <c r="AH24" s="235"/>
      <c r="AI24" s="139" t="s">
        <v>74</v>
      </c>
      <c r="AJ24" s="139"/>
      <c r="AK24" s="139" t="s">
        <v>74</v>
      </c>
      <c r="AL24" s="139"/>
      <c r="AM24" s="139" t="s">
        <v>74</v>
      </c>
      <c r="AO24" s="139" t="s">
        <v>74</v>
      </c>
      <c r="AQ24" s="139" t="s">
        <v>74</v>
      </c>
      <c r="AS24" s="139" t="s">
        <v>74</v>
      </c>
    </row>
    <row r="25" spans="1:45" s="4" customFormat="1" ht="6.6" customHeight="1">
      <c r="A25" s="45"/>
      <c r="B25" s="76"/>
      <c r="C25" s="83"/>
      <c r="D25" s="76"/>
      <c r="E25" s="83"/>
      <c r="F25" s="76"/>
      <c r="G25" s="85"/>
      <c r="H25" s="76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109"/>
      <c r="Z25" s="99"/>
      <c r="AA25" s="109"/>
      <c r="AB25" s="103"/>
      <c r="AC25" s="109"/>
      <c r="AD25" s="103"/>
      <c r="AE25" s="109"/>
      <c r="AF25" s="103"/>
      <c r="AG25" s="85"/>
      <c r="AH25" s="85"/>
      <c r="AI25" s="85"/>
      <c r="AJ25" s="85"/>
    </row>
    <row r="26" spans="1:45" s="22" customFormat="1" ht="24">
      <c r="A26" s="171" t="s">
        <v>102</v>
      </c>
      <c r="B26" s="75">
        <v>58709.559294976731</v>
      </c>
      <c r="C26" s="75"/>
      <c r="D26" s="75">
        <v>55891.228369032324</v>
      </c>
      <c r="E26" s="75"/>
      <c r="F26" s="75">
        <v>48561.829412871281</v>
      </c>
      <c r="G26" s="75"/>
      <c r="H26" s="75">
        <v>41922</v>
      </c>
      <c r="I26" s="75"/>
      <c r="J26" s="75">
        <f>J27+J31+J32</f>
        <v>39061.464999867028</v>
      </c>
      <c r="K26" s="75"/>
      <c r="L26" s="75">
        <f>L27+L31+L32</f>
        <v>39325.169891513884</v>
      </c>
      <c r="M26" s="75"/>
      <c r="N26" s="75">
        <f t="shared" ref="N26:P26" si="10">N27+N31+N32</f>
        <v>25373</v>
      </c>
      <c r="O26" s="75"/>
      <c r="P26" s="75">
        <f t="shared" si="10"/>
        <v>24693.275075449998</v>
      </c>
      <c r="Q26" s="75"/>
      <c r="R26" s="75">
        <f>R27+R31+R32</f>
        <v>28159.550649280507</v>
      </c>
      <c r="S26" s="75"/>
      <c r="T26" s="75">
        <f>T27+T31+T32</f>
        <v>39658</v>
      </c>
      <c r="U26" s="75"/>
      <c r="V26" s="75">
        <f>V27+V31+V32</f>
        <v>41372.9048615801</v>
      </c>
      <c r="W26" s="75"/>
      <c r="X26" s="75"/>
      <c r="Y26" s="97">
        <v>100.00000000000034</v>
      </c>
      <c r="Z26" s="97"/>
      <c r="AA26" s="97">
        <v>100.00000000000007</v>
      </c>
      <c r="AB26" s="97"/>
      <c r="AC26" s="97">
        <v>100.00000000000023</v>
      </c>
      <c r="AD26" s="97"/>
      <c r="AE26" s="104">
        <v>100</v>
      </c>
      <c r="AF26" s="97"/>
      <c r="AG26" s="97">
        <f>AG27+AG31</f>
        <v>100</v>
      </c>
      <c r="AH26" s="75"/>
      <c r="AI26" s="97">
        <f>AI27+AI31</f>
        <v>100</v>
      </c>
      <c r="AJ26" s="97"/>
      <c r="AK26" s="97">
        <f>AK27+AK31</f>
        <v>100</v>
      </c>
      <c r="AL26" s="97"/>
      <c r="AM26" s="97">
        <f t="shared" ref="AM26:AO26" si="11">AM27+AM31</f>
        <v>99.999999999999986</v>
      </c>
      <c r="AO26" s="97">
        <f t="shared" si="11"/>
        <v>100</v>
      </c>
      <c r="AQ26" s="97">
        <f t="shared" ref="AQ26:AS26" si="12">AQ27+AQ31</f>
        <v>100</v>
      </c>
      <c r="AS26" s="97">
        <f t="shared" si="12"/>
        <v>99.999999999999986</v>
      </c>
    </row>
    <row r="27" spans="1:45" s="4" customFormat="1" ht="12">
      <c r="A27" s="172" t="s">
        <v>101</v>
      </c>
      <c r="B27" s="76">
        <v>228.31159600131465</v>
      </c>
      <c r="C27" s="235" t="s">
        <v>76</v>
      </c>
      <c r="D27" s="76">
        <v>488.73780630920282</v>
      </c>
      <c r="E27" s="84"/>
      <c r="F27" s="76">
        <v>734.15402691165684</v>
      </c>
      <c r="G27" s="84"/>
      <c r="H27" s="76">
        <v>516</v>
      </c>
      <c r="I27" s="84"/>
      <c r="J27" s="76">
        <f>J29+J30</f>
        <v>478.04626487452697</v>
      </c>
      <c r="K27" s="84"/>
      <c r="L27" s="76">
        <f>L29+L30</f>
        <v>634.94025647098363</v>
      </c>
      <c r="M27" s="76"/>
      <c r="N27" s="76">
        <f t="shared" ref="N27:P27" si="13">N29+N30</f>
        <v>276</v>
      </c>
      <c r="O27" s="76"/>
      <c r="P27" s="76">
        <f t="shared" si="13"/>
        <v>125.95114083999999</v>
      </c>
      <c r="Q27" s="84"/>
      <c r="R27" s="76">
        <f>R29+R30+R28</f>
        <v>412.95701069503536</v>
      </c>
      <c r="S27" s="84"/>
      <c r="T27" s="76">
        <f>T29+T30+T28</f>
        <v>2790</v>
      </c>
      <c r="U27" s="84"/>
      <c r="V27" s="76">
        <f>V29+V30+V28</f>
        <v>2397.6372287600002</v>
      </c>
      <c r="W27" s="84"/>
      <c r="X27" s="84"/>
      <c r="Y27" s="100">
        <v>0.38888317122974908</v>
      </c>
      <c r="Z27" s="99"/>
      <c r="AA27" s="100">
        <v>0.87483032032903396</v>
      </c>
      <c r="AB27" s="98"/>
      <c r="AC27" s="100">
        <v>1.5131990802601722</v>
      </c>
      <c r="AD27" s="98"/>
      <c r="AE27" s="100">
        <v>1.2332401233240122</v>
      </c>
      <c r="AF27" s="98"/>
      <c r="AG27" s="100">
        <f>AG29+AG30</f>
        <v>1.2258962258852979</v>
      </c>
      <c r="AH27" s="84"/>
      <c r="AI27" s="100">
        <f>L27/SUM($L$27+$L$31)*100</f>
        <v>1.6196062235637201</v>
      </c>
      <c r="AJ27" s="100"/>
      <c r="AK27" s="100">
        <f>N27/SUM($N$27+$N$31)*100</f>
        <v>1.0947602237118719</v>
      </c>
      <c r="AL27" s="100"/>
      <c r="AM27" s="100">
        <f>P27/SUM($P$27+$P$31)*100</f>
        <v>0.51073711092482865</v>
      </c>
      <c r="AO27" s="100">
        <f>R27/SUM($R$27+$R$31)*100</f>
        <v>1.4749394110853029</v>
      </c>
      <c r="AQ27" s="100">
        <f>T27/SUM($T$27+$T$31)*100</f>
        <v>7.1104541515877457</v>
      </c>
      <c r="AS27" s="100">
        <f>V27/SUM($V$27+$V$31)*100</f>
        <v>5.861587120084379</v>
      </c>
    </row>
    <row r="28" spans="1:45" s="4" customFormat="1" ht="12">
      <c r="A28" s="363" t="s">
        <v>162</v>
      </c>
      <c r="B28" s="76">
        <v>0</v>
      </c>
      <c r="C28" s="235"/>
      <c r="D28" s="76">
        <v>0</v>
      </c>
      <c r="E28" s="84"/>
      <c r="F28" s="76">
        <v>0</v>
      </c>
      <c r="G28" s="84"/>
      <c r="H28" s="76">
        <v>0</v>
      </c>
      <c r="I28" s="84"/>
      <c r="J28" s="76">
        <v>0</v>
      </c>
      <c r="K28" s="84"/>
      <c r="L28" s="76">
        <v>0</v>
      </c>
      <c r="M28" s="76"/>
      <c r="N28" s="76">
        <v>0</v>
      </c>
      <c r="O28" s="76"/>
      <c r="P28" s="76">
        <v>0</v>
      </c>
      <c r="Q28" s="84"/>
      <c r="R28" s="76">
        <v>39.347439863850937</v>
      </c>
      <c r="S28" s="84" t="s">
        <v>76</v>
      </c>
      <c r="T28" s="76">
        <v>0</v>
      </c>
      <c r="U28" s="84"/>
      <c r="V28" s="76">
        <v>81.592328559999999</v>
      </c>
      <c r="W28" s="84" t="s">
        <v>76</v>
      </c>
      <c r="X28" s="84"/>
      <c r="Y28" s="139">
        <v>0</v>
      </c>
      <c r="Z28" s="99"/>
      <c r="AA28" s="139">
        <v>0</v>
      </c>
      <c r="AB28" s="98"/>
      <c r="AC28" s="139">
        <v>0</v>
      </c>
      <c r="AD28" s="98"/>
      <c r="AE28" s="139">
        <v>0</v>
      </c>
      <c r="AF28" s="98"/>
      <c r="AG28" s="139">
        <v>0</v>
      </c>
      <c r="AH28" s="84"/>
      <c r="AI28" s="139">
        <v>0</v>
      </c>
      <c r="AJ28" s="100"/>
      <c r="AK28" s="139">
        <v>0</v>
      </c>
      <c r="AL28" s="100"/>
      <c r="AM28" s="139">
        <v>0</v>
      </c>
      <c r="AO28" s="100">
        <f>R28/SUM($R$27+$R$31)*100</f>
        <v>0.14053542687851597</v>
      </c>
      <c r="AQ28" s="100">
        <f>T28/SUM($T$27+$T$31)*100</f>
        <v>0</v>
      </c>
      <c r="AS28" s="100">
        <f>V28/SUM($V$27+$V$31)*100</f>
        <v>0.19947160331353947</v>
      </c>
    </row>
    <row r="29" spans="1:45" s="4" customFormat="1" ht="12">
      <c r="A29" s="175" t="s">
        <v>51</v>
      </c>
      <c r="B29" s="76">
        <v>179.08866424140967</v>
      </c>
      <c r="C29" s="235" t="s">
        <v>76</v>
      </c>
      <c r="D29" s="76">
        <v>416.27722282535967</v>
      </c>
      <c r="E29" s="235" t="s">
        <v>76</v>
      </c>
      <c r="F29" s="76">
        <v>696.50630690552214</v>
      </c>
      <c r="G29" s="85"/>
      <c r="H29" s="76">
        <v>508</v>
      </c>
      <c r="I29" s="85"/>
      <c r="J29" s="76">
        <v>469.61891444452698</v>
      </c>
      <c r="K29" s="85" t="s">
        <v>76</v>
      </c>
      <c r="L29" s="76">
        <v>611.89217954248363</v>
      </c>
      <c r="M29" s="85" t="s">
        <v>76</v>
      </c>
      <c r="N29" s="76">
        <v>224</v>
      </c>
      <c r="O29" s="85" t="s">
        <v>76</v>
      </c>
      <c r="P29" s="76">
        <v>89.931603920000001</v>
      </c>
      <c r="Q29" s="85" t="s">
        <v>76</v>
      </c>
      <c r="R29" s="76">
        <v>293.0364397546021</v>
      </c>
      <c r="S29" s="85" t="s">
        <v>76</v>
      </c>
      <c r="T29" s="76">
        <v>2164</v>
      </c>
      <c r="U29" s="85"/>
      <c r="V29" s="76">
        <v>2038.7151980799999</v>
      </c>
      <c r="W29" s="85"/>
      <c r="X29" s="85"/>
      <c r="Y29" s="100">
        <v>0.30504174514683052</v>
      </c>
      <c r="Z29" s="99"/>
      <c r="AA29" s="100">
        <v>0.74512741083016309</v>
      </c>
      <c r="AB29" s="100"/>
      <c r="AC29" s="100">
        <v>1.4356016099761459</v>
      </c>
      <c r="AD29" s="100"/>
      <c r="AE29" s="100">
        <v>1.2141201214120121</v>
      </c>
      <c r="AF29" s="100"/>
      <c r="AG29" s="100">
        <v>1.2042852274413263</v>
      </c>
      <c r="AH29" s="85"/>
      <c r="AI29" s="100">
        <f>L29/SUM($L$27+$L$31)*100</f>
        <v>1.560815166524671</v>
      </c>
      <c r="AJ29" s="100"/>
      <c r="AK29" s="100">
        <f>N29/SUM($N$27+$N$31)*100</f>
        <v>0.88850105112847566</v>
      </c>
      <c r="AL29" s="100"/>
      <c r="AM29" s="100">
        <f>P29/SUM($P$27+$P$31)*100</f>
        <v>0.36467639165956439</v>
      </c>
      <c r="AO29" s="100">
        <f>R29/SUM($R$27+$R$31)*100</f>
        <v>1.0466246671796309</v>
      </c>
      <c r="AQ29" s="100">
        <f>T29/SUM($T$27+$T$31)*100</f>
        <v>5.5150619297619654</v>
      </c>
      <c r="AS29" s="100">
        <f>V29/SUM($V$27+$V$31)*100</f>
        <v>4.9841179488050846</v>
      </c>
    </row>
    <row r="30" spans="1:45" s="4" customFormat="1" ht="12">
      <c r="A30" s="175" t="s">
        <v>52</v>
      </c>
      <c r="B30" s="76">
        <v>49.222931759904981</v>
      </c>
      <c r="C30" s="235" t="s">
        <v>76</v>
      </c>
      <c r="D30" s="76">
        <v>72.46058348384318</v>
      </c>
      <c r="E30" s="235" t="s">
        <v>76</v>
      </c>
      <c r="F30" s="76">
        <v>37.647720006134698</v>
      </c>
      <c r="G30" s="235" t="s">
        <v>76</v>
      </c>
      <c r="H30" s="76">
        <v>8</v>
      </c>
      <c r="I30" s="235" t="s">
        <v>76</v>
      </c>
      <c r="J30" s="76">
        <v>8.4273504300000006</v>
      </c>
      <c r="K30" s="235" t="s">
        <v>76</v>
      </c>
      <c r="L30" s="76">
        <v>23.048076928500002</v>
      </c>
      <c r="M30" s="235" t="s">
        <v>76</v>
      </c>
      <c r="N30" s="76">
        <v>52</v>
      </c>
      <c r="O30" s="235" t="s">
        <v>76</v>
      </c>
      <c r="P30" s="76">
        <v>36.01953692</v>
      </c>
      <c r="Q30" s="235" t="s">
        <v>76</v>
      </c>
      <c r="R30" s="76">
        <v>80.573131076582342</v>
      </c>
      <c r="S30" s="234" t="s">
        <v>76</v>
      </c>
      <c r="T30" s="76">
        <v>626</v>
      </c>
      <c r="U30" s="234" t="s">
        <v>76</v>
      </c>
      <c r="V30" s="76">
        <v>277.32970211999998</v>
      </c>
      <c r="W30" s="234" t="s">
        <v>76</v>
      </c>
      <c r="X30" s="234"/>
      <c r="Y30" s="100">
        <v>8.3841426082918544E-2</v>
      </c>
      <c r="Z30" s="99"/>
      <c r="AA30" s="100">
        <v>0.12970290949887092</v>
      </c>
      <c r="AB30" s="100"/>
      <c r="AC30" s="100">
        <v>7.7597470284026263E-2</v>
      </c>
      <c r="AD30" s="100"/>
      <c r="AE30" s="100">
        <v>1.9120001912000188E-2</v>
      </c>
      <c r="AF30" s="100"/>
      <c r="AG30" s="100">
        <v>2.1610998443971612E-2</v>
      </c>
      <c r="AH30" s="235"/>
      <c r="AI30" s="100">
        <f>L30/SUM($L$27+$L$31)*100</f>
        <v>5.8791057039048994E-2</v>
      </c>
      <c r="AJ30" s="100"/>
      <c r="AK30" s="100">
        <f>N30/SUM($N$27+$N$31)*100</f>
        <v>0.20625917258339616</v>
      </c>
      <c r="AL30" s="100"/>
      <c r="AM30" s="100">
        <f>P30/SUM($P$27+$P$31)*100</f>
        <v>0.14606071926526429</v>
      </c>
      <c r="AO30" s="100">
        <f>R30/SUM($R$27+$R$31)*100</f>
        <v>0.28777931702715615</v>
      </c>
      <c r="AQ30" s="100">
        <f>T30/SUM($T$27+$T$31)*100</f>
        <v>1.595392221825781</v>
      </c>
      <c r="AS30" s="100">
        <f>V30/SUM($V$27+$V$31)*100</f>
        <v>0.67799756796575361</v>
      </c>
    </row>
    <row r="31" spans="1:45" s="4" customFormat="1" ht="12">
      <c r="A31" s="173" t="s">
        <v>100</v>
      </c>
      <c r="B31" s="76">
        <v>58481.247698975414</v>
      </c>
      <c r="C31" s="84"/>
      <c r="D31" s="76">
        <v>55377.845112922849</v>
      </c>
      <c r="E31" s="84"/>
      <c r="F31" s="76">
        <v>47782.530690173393</v>
      </c>
      <c r="G31" s="84"/>
      <c r="H31" s="76">
        <v>41325</v>
      </c>
      <c r="I31" s="84"/>
      <c r="J31" s="76">
        <v>38517.608895846708</v>
      </c>
      <c r="K31" s="84"/>
      <c r="L31" s="76">
        <v>38568.431972729595</v>
      </c>
      <c r="M31" s="84"/>
      <c r="N31" s="76">
        <v>24935</v>
      </c>
      <c r="O31" s="84"/>
      <c r="P31" s="76">
        <v>24534.708549999999</v>
      </c>
      <c r="Q31" s="84"/>
      <c r="R31" s="76">
        <v>27585.278550125033</v>
      </c>
      <c r="S31" s="84"/>
      <c r="T31" s="76">
        <v>36448</v>
      </c>
      <c r="U31" s="84"/>
      <c r="V31" s="76">
        <v>38506.595356040096</v>
      </c>
      <c r="W31" s="84"/>
      <c r="X31" s="84"/>
      <c r="Y31" s="100">
        <v>99.611116828770591</v>
      </c>
      <c r="Z31" s="99"/>
      <c r="AA31" s="100">
        <v>99.125169679671032</v>
      </c>
      <c r="AB31" s="100"/>
      <c r="AC31" s="100">
        <v>98.486800919740048</v>
      </c>
      <c r="AD31" s="100"/>
      <c r="AE31" s="100">
        <v>98.766759876675991</v>
      </c>
      <c r="AF31" s="100"/>
      <c r="AG31" s="100">
        <v>98.774103774114707</v>
      </c>
      <c r="AH31" s="84"/>
      <c r="AI31" s="100">
        <f>L31/SUM($L$27+$L$31)*100</f>
        <v>98.380393776436279</v>
      </c>
      <c r="AJ31" s="100"/>
      <c r="AK31" s="100">
        <f>N31/SUM($N$27+$N$31)*100</f>
        <v>98.905239776288127</v>
      </c>
      <c r="AL31" s="100"/>
      <c r="AM31" s="100">
        <f>P31/SUM($P$27+$P$31)*100</f>
        <v>99.489262889075164</v>
      </c>
      <c r="AO31" s="100">
        <f>R31/SUM($R$27+$R$31)*100</f>
        <v>98.525060588914698</v>
      </c>
      <c r="AQ31" s="100">
        <f>T31/SUM($T$27+$T$31)*100</f>
        <v>92.889545848412254</v>
      </c>
      <c r="AS31" s="100">
        <f>V31/SUM($V$27+$V$31)*100</f>
        <v>94.138412879915606</v>
      </c>
    </row>
    <row r="32" spans="1:45" s="4" customFormat="1" ht="12">
      <c r="A32" s="144" t="s">
        <v>3</v>
      </c>
      <c r="B32" s="76">
        <v>0</v>
      </c>
      <c r="C32" s="84"/>
      <c r="D32" s="76">
        <v>24.645449800274733</v>
      </c>
      <c r="E32" s="235" t="s">
        <v>76</v>
      </c>
      <c r="F32" s="76">
        <v>45.144695786230329</v>
      </c>
      <c r="G32" s="235" t="s">
        <v>76</v>
      </c>
      <c r="H32" s="76">
        <v>81</v>
      </c>
      <c r="I32" s="235" t="s">
        <v>76</v>
      </c>
      <c r="J32" s="76">
        <v>65.809839145794484</v>
      </c>
      <c r="K32" s="235" t="s">
        <v>76</v>
      </c>
      <c r="L32" s="76">
        <v>121.79766231330871</v>
      </c>
      <c r="M32" s="235" t="s">
        <v>76</v>
      </c>
      <c r="N32" s="76">
        <v>162</v>
      </c>
      <c r="O32" s="235" t="s">
        <v>76</v>
      </c>
      <c r="P32" s="76">
        <v>32.61538461</v>
      </c>
      <c r="Q32" s="235" t="s">
        <v>76</v>
      </c>
      <c r="R32" s="76">
        <v>161.31508846043985</v>
      </c>
      <c r="S32" s="234" t="s">
        <v>76</v>
      </c>
      <c r="T32" s="76">
        <v>420</v>
      </c>
      <c r="U32" s="234" t="s">
        <v>76</v>
      </c>
      <c r="V32" s="76">
        <v>468.67227678</v>
      </c>
      <c r="W32" s="234" t="s">
        <v>76</v>
      </c>
      <c r="X32" s="234"/>
      <c r="Y32" s="139">
        <v>0</v>
      </c>
      <c r="Z32" s="107"/>
      <c r="AA32" s="139" t="s">
        <v>74</v>
      </c>
      <c r="AB32" s="100"/>
      <c r="AC32" s="139" t="s">
        <v>74</v>
      </c>
      <c r="AD32" s="100"/>
      <c r="AE32" s="139" t="s">
        <v>74</v>
      </c>
      <c r="AF32" s="100"/>
      <c r="AG32" s="139" t="s">
        <v>74</v>
      </c>
      <c r="AH32" s="235"/>
      <c r="AI32" s="139" t="s">
        <v>74</v>
      </c>
      <c r="AJ32" s="139"/>
      <c r="AK32" s="139" t="s">
        <v>74</v>
      </c>
      <c r="AL32" s="139"/>
      <c r="AM32" s="139" t="s">
        <v>74</v>
      </c>
      <c r="AO32" s="139" t="s">
        <v>74</v>
      </c>
      <c r="AQ32" s="139" t="s">
        <v>74</v>
      </c>
      <c r="AS32" s="139" t="s">
        <v>74</v>
      </c>
    </row>
    <row r="33" spans="1:45" s="4" customFormat="1" ht="6.6" customHeight="1">
      <c r="A33" s="45"/>
      <c r="B33" s="76"/>
      <c r="C33" s="83"/>
      <c r="D33" s="76"/>
      <c r="E33" s="83"/>
      <c r="F33" s="76"/>
      <c r="G33" s="85"/>
      <c r="H33" s="76"/>
      <c r="I33" s="85"/>
      <c r="J33" s="85"/>
      <c r="K33" s="85"/>
      <c r="L33" s="85"/>
      <c r="M33" s="85"/>
      <c r="N33" s="85"/>
      <c r="O33" s="85"/>
      <c r="P33" s="85"/>
      <c r="Q33" s="85"/>
      <c r="R33" s="75"/>
      <c r="S33" s="85"/>
      <c r="T33" s="75"/>
      <c r="U33" s="85"/>
      <c r="V33" s="75"/>
      <c r="W33" s="85"/>
      <c r="X33" s="85"/>
      <c r="Y33" s="109"/>
      <c r="Z33" s="99"/>
      <c r="AA33" s="109"/>
      <c r="AB33" s="103"/>
      <c r="AC33" s="109"/>
      <c r="AD33" s="103"/>
      <c r="AE33" s="109"/>
      <c r="AF33" s="103"/>
      <c r="AG33" s="85"/>
      <c r="AH33" s="85"/>
      <c r="AI33" s="85"/>
      <c r="AJ33" s="85"/>
    </row>
    <row r="34" spans="1:45" s="22" customFormat="1" ht="37.5">
      <c r="A34" s="174" t="s">
        <v>209</v>
      </c>
      <c r="B34" s="75">
        <v>58709.559294976512</v>
      </c>
      <c r="C34" s="93"/>
      <c r="D34" s="75">
        <v>55891.228369032382</v>
      </c>
      <c r="E34" s="93"/>
      <c r="F34" s="75">
        <v>48561.82941287123</v>
      </c>
      <c r="G34" s="90"/>
      <c r="H34" s="75">
        <v>41922</v>
      </c>
      <c r="I34" s="90"/>
      <c r="J34" s="75">
        <f>SUM(J35:J41)</f>
        <v>39061.464999866941</v>
      </c>
      <c r="K34" s="90"/>
      <c r="L34" s="75">
        <f>SUM(L35:L41)</f>
        <v>39325.16989151368</v>
      </c>
      <c r="M34" s="75"/>
      <c r="N34" s="317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7">
        <v>99.999999999999957</v>
      </c>
      <c r="Z34" s="97"/>
      <c r="AA34" s="97">
        <v>100.00000000000018</v>
      </c>
      <c r="AB34" s="97"/>
      <c r="AC34" s="97">
        <v>100.00000000000013</v>
      </c>
      <c r="AD34" s="97"/>
      <c r="AE34" s="97">
        <v>100</v>
      </c>
      <c r="AF34" s="97"/>
      <c r="AG34" s="97">
        <f>SUM(AG35:AG40)</f>
        <v>100</v>
      </c>
      <c r="AH34" s="90"/>
      <c r="AI34" s="97">
        <f>SUM(AI35:AI40)</f>
        <v>100</v>
      </c>
      <c r="AJ34" s="97"/>
      <c r="AK34" s="312"/>
      <c r="AL34" s="312"/>
      <c r="AM34" s="312"/>
      <c r="AO34" s="312"/>
      <c r="AQ34" s="312"/>
      <c r="AS34" s="312"/>
    </row>
    <row r="35" spans="1:45" s="4" customFormat="1" ht="12">
      <c r="A35" s="144" t="s">
        <v>157</v>
      </c>
      <c r="B35" s="76">
        <v>49984.85904351066</v>
      </c>
      <c r="C35" s="84"/>
      <c r="D35" s="76">
        <v>39725.858121606558</v>
      </c>
      <c r="E35" s="84"/>
      <c r="F35" s="76">
        <v>30452.297021549515</v>
      </c>
      <c r="G35" s="234"/>
      <c r="H35" s="76">
        <v>18490</v>
      </c>
      <c r="I35" s="234"/>
      <c r="J35" s="76">
        <v>23887.896261042268</v>
      </c>
      <c r="K35" s="76"/>
      <c r="L35" s="76">
        <v>27801.285668637287</v>
      </c>
      <c r="M35" s="76"/>
      <c r="N35" s="319"/>
      <c r="O35" s="323"/>
      <c r="P35" s="319"/>
      <c r="Q35" s="76"/>
      <c r="R35" s="319"/>
      <c r="S35" s="76"/>
      <c r="T35" s="319"/>
      <c r="U35" s="76"/>
      <c r="V35" s="319"/>
      <c r="W35" s="76"/>
      <c r="X35" s="76"/>
      <c r="Y35" s="100">
        <v>85.2578757848745</v>
      </c>
      <c r="Z35" s="105"/>
      <c r="AA35" s="100">
        <v>71.869337841561489</v>
      </c>
      <c r="AB35" s="99"/>
      <c r="AC35" s="100">
        <v>63.121882185666742</v>
      </c>
      <c r="AD35" s="99"/>
      <c r="AE35" s="100">
        <v>44.31927133269415</v>
      </c>
      <c r="AF35" s="99"/>
      <c r="AG35" s="100">
        <v>61.469970374266744</v>
      </c>
      <c r="AH35" s="234"/>
      <c r="AI35" s="100">
        <f t="shared" ref="AI35:AI40" si="14">L35/SUM($L$35:$L$40)*100</f>
        <v>71.656154359310094</v>
      </c>
      <c r="AJ35" s="100"/>
      <c r="AK35" s="333"/>
      <c r="AL35" s="332"/>
      <c r="AM35" s="333"/>
      <c r="AO35" s="333"/>
      <c r="AQ35" s="333"/>
      <c r="AS35" s="333"/>
    </row>
    <row r="36" spans="1:45" s="4" customFormat="1" ht="12">
      <c r="A36" s="144" t="s">
        <v>19</v>
      </c>
      <c r="B36" s="76">
        <v>987.30007753211873</v>
      </c>
      <c r="C36" s="84"/>
      <c r="D36" s="76">
        <v>4567.8791832074658</v>
      </c>
      <c r="E36" s="84"/>
      <c r="F36" s="76">
        <v>11573.401454074296</v>
      </c>
      <c r="G36" s="235"/>
      <c r="H36" s="76">
        <v>21127</v>
      </c>
      <c r="I36" s="235"/>
      <c r="J36" s="76">
        <v>13237.03576295433</v>
      </c>
      <c r="K36" s="76"/>
      <c r="L36" s="76">
        <v>8349.1302663999941</v>
      </c>
      <c r="M36" s="76"/>
      <c r="N36" s="319"/>
      <c r="O36" s="323"/>
      <c r="P36" s="319"/>
      <c r="Q36" s="76"/>
      <c r="R36" s="319"/>
      <c r="S36" s="76"/>
      <c r="T36" s="319"/>
      <c r="U36" s="76"/>
      <c r="V36" s="319"/>
      <c r="W36" s="76"/>
      <c r="X36" s="76"/>
      <c r="Y36" s="100">
        <v>1.6840120985308344</v>
      </c>
      <c r="Z36" s="105"/>
      <c r="AA36" s="100">
        <v>8.2638983211496413</v>
      </c>
      <c r="AB36" s="99"/>
      <c r="AC36" s="100">
        <v>23.989483701493523</v>
      </c>
      <c r="AD36" s="99"/>
      <c r="AE36" s="100">
        <v>50.639980824544587</v>
      </c>
      <c r="AF36" s="99"/>
      <c r="AG36" s="100">
        <v>34.062446826634449</v>
      </c>
      <c r="AH36" s="235"/>
      <c r="AI36" s="100">
        <f t="shared" si="14"/>
        <v>21.519384904204344</v>
      </c>
      <c r="AJ36" s="100"/>
      <c r="AK36" s="332"/>
      <c r="AL36" s="332"/>
      <c r="AM36" s="333"/>
      <c r="AO36" s="333"/>
      <c r="AQ36" s="333"/>
      <c r="AS36" s="333"/>
    </row>
    <row r="37" spans="1:45" s="4" customFormat="1" ht="12" customHeight="1">
      <c r="A37" s="144" t="s">
        <v>55</v>
      </c>
      <c r="B37" s="76">
        <v>1716.9516366390808</v>
      </c>
      <c r="C37" s="84"/>
      <c r="D37" s="76">
        <v>9123.311861809716</v>
      </c>
      <c r="E37" s="84"/>
      <c r="F37" s="76">
        <v>5487.9992544333727</v>
      </c>
      <c r="G37" s="234"/>
      <c r="H37" s="76">
        <v>1185</v>
      </c>
      <c r="I37" s="234"/>
      <c r="J37" s="76">
        <v>1187.7200109022849</v>
      </c>
      <c r="K37" s="76"/>
      <c r="L37" s="76">
        <v>697.84590965718201</v>
      </c>
      <c r="M37" s="76"/>
      <c r="N37" s="319"/>
      <c r="O37" s="323"/>
      <c r="P37" s="319"/>
      <c r="Q37" s="76"/>
      <c r="R37" s="319"/>
      <c r="S37" s="76"/>
      <c r="T37" s="319"/>
      <c r="U37" s="76"/>
      <c r="V37" s="319"/>
      <c r="W37" s="76"/>
      <c r="X37" s="76"/>
      <c r="Y37" s="100">
        <v>2.9285598112378026</v>
      </c>
      <c r="Z37" s="99"/>
      <c r="AA37" s="100">
        <v>16.505279267301859</v>
      </c>
      <c r="AB37" s="99"/>
      <c r="AC37" s="100">
        <v>11.375589898135823</v>
      </c>
      <c r="AD37" s="99"/>
      <c r="AE37" s="100">
        <v>2.8403643336529241</v>
      </c>
      <c r="AF37" s="99"/>
      <c r="AG37" s="100">
        <v>3.056322460766653</v>
      </c>
      <c r="AH37" s="234"/>
      <c r="AI37" s="100">
        <f t="shared" si="14"/>
        <v>1.798656177898238</v>
      </c>
      <c r="AJ37" s="100"/>
      <c r="AK37" s="333"/>
      <c r="AL37" s="332"/>
      <c r="AM37" s="333"/>
      <c r="AO37" s="333"/>
      <c r="AQ37" s="333"/>
      <c r="AS37" s="333"/>
    </row>
    <row r="38" spans="1:45" s="4" customFormat="1" ht="12">
      <c r="A38" s="144" t="s">
        <v>13</v>
      </c>
      <c r="B38" s="76">
        <v>5497.3686440466536</v>
      </c>
      <c r="C38" s="84"/>
      <c r="D38" s="76">
        <v>637.20199622043697</v>
      </c>
      <c r="E38" s="84"/>
      <c r="F38" s="76">
        <v>208.66829736239831</v>
      </c>
      <c r="G38" s="235" t="s">
        <v>76</v>
      </c>
      <c r="H38" s="76">
        <v>153</v>
      </c>
      <c r="I38" s="235" t="s">
        <v>76</v>
      </c>
      <c r="J38" s="76">
        <v>270.74983970242675</v>
      </c>
      <c r="K38" s="76" t="s">
        <v>76</v>
      </c>
      <c r="L38" s="76">
        <v>1031.1557903937935</v>
      </c>
      <c r="M38" s="76"/>
      <c r="N38" s="319"/>
      <c r="O38" s="323"/>
      <c r="P38" s="319"/>
      <c r="Q38" s="76"/>
      <c r="R38" s="319"/>
      <c r="S38" s="76"/>
      <c r="T38" s="319"/>
      <c r="U38" s="76"/>
      <c r="V38" s="319"/>
      <c r="W38" s="76"/>
      <c r="X38" s="76"/>
      <c r="Y38" s="100">
        <v>9.3767189098163986</v>
      </c>
      <c r="Z38" s="99"/>
      <c r="AA38" s="100">
        <v>1.1527827894742519</v>
      </c>
      <c r="AB38" s="99"/>
      <c r="AC38" s="100">
        <v>0.43253011990104279</v>
      </c>
      <c r="AD38" s="99"/>
      <c r="AE38" s="100">
        <v>0.36673058485139026</v>
      </c>
      <c r="AF38" s="99"/>
      <c r="AG38" s="100">
        <v>0.69671202702298918</v>
      </c>
      <c r="AH38" s="235"/>
      <c r="AI38" s="100">
        <f t="shared" si="14"/>
        <v>2.6577425003156629</v>
      </c>
      <c r="AJ38" s="100"/>
      <c r="AK38" s="333"/>
      <c r="AL38" s="332"/>
      <c r="AM38" s="333"/>
      <c r="AO38" s="333"/>
      <c r="AQ38" s="333"/>
      <c r="AS38" s="333"/>
    </row>
    <row r="39" spans="1:45" s="4" customFormat="1" ht="12">
      <c r="A39" s="122" t="s">
        <v>146</v>
      </c>
      <c r="B39" s="76">
        <v>22.07774330169832</v>
      </c>
      <c r="C39" s="235" t="s">
        <v>76</v>
      </c>
      <c r="D39" s="76">
        <v>275.89382354226785</v>
      </c>
      <c r="E39" s="235" t="s">
        <v>76</v>
      </c>
      <c r="F39" s="76">
        <v>158.44504815877508</v>
      </c>
      <c r="G39" s="235" t="s">
        <v>76</v>
      </c>
      <c r="H39" s="76">
        <v>69</v>
      </c>
      <c r="I39" s="235" t="s">
        <v>76</v>
      </c>
      <c r="J39" s="76">
        <v>24.007591123398672</v>
      </c>
      <c r="K39" s="76" t="s">
        <v>76</v>
      </c>
      <c r="L39" s="76">
        <v>134.20004752990604</v>
      </c>
      <c r="M39" s="76" t="s">
        <v>76</v>
      </c>
      <c r="N39" s="319"/>
      <c r="O39" s="323"/>
      <c r="P39" s="319"/>
      <c r="Q39" s="76"/>
      <c r="R39" s="319"/>
      <c r="S39" s="76"/>
      <c r="T39" s="319"/>
      <c r="U39" s="76"/>
      <c r="V39" s="319"/>
      <c r="W39" s="76"/>
      <c r="X39" s="76"/>
      <c r="Y39" s="100">
        <v>3.7657433311716268E-2</v>
      </c>
      <c r="Z39" s="105"/>
      <c r="AA39" s="100">
        <v>0.49912846065809596</v>
      </c>
      <c r="AB39" s="99"/>
      <c r="AC39" s="100">
        <v>0.32842677370784401</v>
      </c>
      <c r="AD39" s="99"/>
      <c r="AE39" s="100">
        <v>0.16538830297219559</v>
      </c>
      <c r="AF39" s="99"/>
      <c r="AG39" s="100">
        <v>6.1777977390146142E-2</v>
      </c>
      <c r="AH39" s="235"/>
      <c r="AI39" s="100">
        <f t="shared" si="14"/>
        <v>0.34589261214195677</v>
      </c>
      <c r="AJ39" s="100"/>
      <c r="AK39" s="333"/>
      <c r="AL39" s="332"/>
      <c r="AM39" s="333"/>
      <c r="AO39" s="333"/>
      <c r="AQ39" s="333"/>
      <c r="AS39" s="333"/>
    </row>
    <row r="40" spans="1:45" s="4" customFormat="1" ht="12">
      <c r="A40" s="144" t="s">
        <v>104</v>
      </c>
      <c r="B40" s="76">
        <v>419.2922863045402</v>
      </c>
      <c r="C40" s="235" t="s">
        <v>76</v>
      </c>
      <c r="D40" s="76">
        <v>944.96859429478536</v>
      </c>
      <c r="E40" s="84"/>
      <c r="F40" s="76">
        <v>362.83434040773238</v>
      </c>
      <c r="G40" s="235"/>
      <c r="H40" s="76">
        <v>696</v>
      </c>
      <c r="I40" s="235"/>
      <c r="J40" s="76">
        <v>253.67362183521601</v>
      </c>
      <c r="K40" s="76" t="s">
        <v>76</v>
      </c>
      <c r="L40" s="76">
        <v>784.5649957760786</v>
      </c>
      <c r="M40" s="76"/>
      <c r="N40" s="319"/>
      <c r="O40" s="323"/>
      <c r="P40" s="319"/>
      <c r="Q40" s="76"/>
      <c r="R40" s="319"/>
      <c r="S40" s="76"/>
      <c r="T40" s="319"/>
      <c r="U40" s="76"/>
      <c r="V40" s="319"/>
      <c r="W40" s="76"/>
      <c r="X40" s="76"/>
      <c r="Y40" s="100">
        <v>0.71517596222869706</v>
      </c>
      <c r="Z40" s="99"/>
      <c r="AA40" s="100">
        <v>1.7095733198548426</v>
      </c>
      <c r="AB40" s="99"/>
      <c r="AC40" s="100">
        <v>0.75208732109514986</v>
      </c>
      <c r="AD40" s="99"/>
      <c r="AE40" s="100">
        <v>1.6682646212847554</v>
      </c>
      <c r="AF40" s="99"/>
      <c r="AG40" s="100">
        <v>0.6527703339190285</v>
      </c>
      <c r="AH40" s="235"/>
      <c r="AI40" s="100">
        <f t="shared" si="14"/>
        <v>2.0221694461297122</v>
      </c>
      <c r="AJ40" s="100"/>
      <c r="AK40" s="332"/>
      <c r="AL40" s="332"/>
      <c r="AM40" s="332"/>
      <c r="AO40" s="332"/>
      <c r="AQ40" s="332"/>
      <c r="AS40" s="332"/>
    </row>
    <row r="41" spans="1:45" s="4" customFormat="1" ht="12">
      <c r="A41" s="148" t="s">
        <v>156</v>
      </c>
      <c r="B41" s="76">
        <v>81.709863641758332</v>
      </c>
      <c r="C41" s="235" t="s">
        <v>76</v>
      </c>
      <c r="D41" s="76">
        <v>616.1147883511594</v>
      </c>
      <c r="E41" s="84"/>
      <c r="F41" s="76">
        <v>318.18399688514461</v>
      </c>
      <c r="G41" s="235"/>
      <c r="H41" s="76">
        <v>202</v>
      </c>
      <c r="I41" s="235" t="s">
        <v>76</v>
      </c>
      <c r="J41" s="76">
        <v>200.38191230702355</v>
      </c>
      <c r="K41" s="76" t="s">
        <v>76</v>
      </c>
      <c r="L41" s="76">
        <v>526.9872131194445</v>
      </c>
      <c r="M41" s="76"/>
      <c r="N41" s="319"/>
      <c r="O41" s="323"/>
      <c r="P41" s="319"/>
      <c r="Q41" s="76"/>
      <c r="R41" s="319"/>
      <c r="S41" s="76"/>
      <c r="T41" s="319"/>
      <c r="U41" s="76"/>
      <c r="V41" s="319"/>
      <c r="W41" s="76"/>
      <c r="X41" s="76"/>
      <c r="Y41" s="139" t="s">
        <v>74</v>
      </c>
      <c r="Z41" s="107"/>
      <c r="AA41" s="139" t="s">
        <v>74</v>
      </c>
      <c r="AB41" s="100"/>
      <c r="AC41" s="139" t="s">
        <v>74</v>
      </c>
      <c r="AD41" s="100"/>
      <c r="AE41" s="139" t="s">
        <v>74</v>
      </c>
      <c r="AF41" s="100"/>
      <c r="AG41" s="139" t="s">
        <v>74</v>
      </c>
      <c r="AH41" s="235"/>
      <c r="AI41" s="139" t="s">
        <v>74</v>
      </c>
      <c r="AJ41" s="139"/>
      <c r="AK41" s="332"/>
      <c r="AL41" s="332"/>
      <c r="AM41" s="333"/>
      <c r="AO41" s="333"/>
      <c r="AQ41" s="333"/>
      <c r="AS41" s="333"/>
    </row>
    <row r="42" spans="1:45" s="4" customFormat="1" ht="6.6" customHeight="1">
      <c r="A42" s="43"/>
      <c r="B42" s="76"/>
      <c r="C42" s="84"/>
      <c r="D42" s="76"/>
      <c r="E42" s="84"/>
      <c r="F42" s="76"/>
      <c r="G42" s="84"/>
      <c r="H42" s="76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99"/>
      <c r="Z42" s="99"/>
      <c r="AA42" s="99"/>
      <c r="AB42" s="103"/>
      <c r="AC42" s="99"/>
      <c r="AD42" s="103"/>
      <c r="AE42" s="99"/>
      <c r="AF42" s="103"/>
      <c r="AG42" s="84"/>
      <c r="AH42" s="84"/>
      <c r="AI42" s="84"/>
      <c r="AJ42" s="84"/>
    </row>
    <row r="43" spans="1:45" s="4" customFormat="1" ht="23.25" customHeight="1">
      <c r="A43" s="174" t="s">
        <v>207</v>
      </c>
      <c r="B43" s="76"/>
      <c r="C43" s="84"/>
      <c r="D43" s="76"/>
      <c r="E43" s="84"/>
      <c r="F43" s="76"/>
      <c r="G43" s="84"/>
      <c r="H43" s="76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99"/>
      <c r="Z43" s="99"/>
      <c r="AA43" s="99"/>
      <c r="AB43" s="103"/>
      <c r="AC43" s="99"/>
      <c r="AD43" s="103"/>
      <c r="AE43" s="99"/>
      <c r="AF43" s="103"/>
      <c r="AG43" s="84"/>
      <c r="AH43" s="84"/>
      <c r="AI43" s="84"/>
      <c r="AJ43" s="84"/>
    </row>
    <row r="44" spans="1:45" s="4" customFormat="1" ht="12" customHeight="1">
      <c r="A44" s="144" t="s">
        <v>157</v>
      </c>
      <c r="B44" s="321"/>
      <c r="C44" s="322"/>
      <c r="D44" s="321"/>
      <c r="E44" s="322"/>
      <c r="F44" s="321"/>
      <c r="G44" s="322"/>
      <c r="H44" s="321"/>
      <c r="I44" s="322"/>
      <c r="J44" s="322"/>
      <c r="K44" s="322"/>
      <c r="L44" s="322"/>
      <c r="M44" s="84"/>
      <c r="N44" s="76">
        <v>23988</v>
      </c>
      <c r="O44" s="76"/>
      <c r="P44" s="76">
        <v>22103</v>
      </c>
      <c r="Q44" s="84"/>
      <c r="R44" s="76">
        <v>25218.564540237658</v>
      </c>
      <c r="S44" s="84"/>
      <c r="T44" s="76">
        <v>34237.54</v>
      </c>
      <c r="U44" s="84"/>
      <c r="V44" s="76">
        <v>35700.892707190222</v>
      </c>
      <c r="W44" s="84"/>
      <c r="X44" s="84"/>
      <c r="Y44" s="324"/>
      <c r="Z44" s="324"/>
      <c r="AA44" s="324"/>
      <c r="AB44" s="324"/>
      <c r="AC44" s="324"/>
      <c r="AD44" s="324"/>
      <c r="AE44" s="324"/>
      <c r="AF44" s="324"/>
      <c r="AG44" s="322"/>
      <c r="AH44" s="322"/>
      <c r="AI44" s="322"/>
      <c r="AJ44" s="84"/>
      <c r="AK44" s="325">
        <v>94.5</v>
      </c>
      <c r="AL44" s="325"/>
      <c r="AM44" s="325">
        <v>89.5</v>
      </c>
      <c r="AO44" s="361">
        <v>89.634657905976297</v>
      </c>
      <c r="AQ44" s="361">
        <v>86.596999999999994</v>
      </c>
      <c r="AS44" s="361">
        <v>86.290515076553987</v>
      </c>
    </row>
    <row r="45" spans="1:45" s="4" customFormat="1" ht="12" customHeight="1">
      <c r="A45" s="144" t="s">
        <v>13</v>
      </c>
      <c r="B45" s="321"/>
      <c r="C45" s="322"/>
      <c r="D45" s="321"/>
      <c r="E45" s="322"/>
      <c r="F45" s="321"/>
      <c r="G45" s="322"/>
      <c r="H45" s="321"/>
      <c r="I45" s="322"/>
      <c r="J45" s="322"/>
      <c r="K45" s="322"/>
      <c r="L45" s="322"/>
      <c r="M45" s="84"/>
      <c r="N45" s="76">
        <v>4364</v>
      </c>
      <c r="O45" s="76"/>
      <c r="P45" s="76">
        <v>3605</v>
      </c>
      <c r="Q45" s="84"/>
      <c r="R45" s="76">
        <v>3547.0997128057797</v>
      </c>
      <c r="S45" s="84"/>
      <c r="T45" s="76">
        <v>6845.0010000000002</v>
      </c>
      <c r="U45" s="84"/>
      <c r="V45" s="76">
        <v>7539.7462386099996</v>
      </c>
      <c r="W45" s="84"/>
      <c r="X45" s="84"/>
      <c r="Y45" s="324"/>
      <c r="Z45" s="324"/>
      <c r="AA45" s="324"/>
      <c r="AB45" s="324"/>
      <c r="AC45" s="324"/>
      <c r="AD45" s="324"/>
      <c r="AE45" s="324"/>
      <c r="AF45" s="324"/>
      <c r="AG45" s="322"/>
      <c r="AH45" s="322"/>
      <c r="AI45" s="322"/>
      <c r="AJ45" s="84"/>
      <c r="AK45" s="325">
        <v>17.215310500000001</v>
      </c>
      <c r="AL45" s="325"/>
      <c r="AM45" s="325">
        <v>14.6</v>
      </c>
      <c r="AO45" s="361">
        <v>12.607500669137472</v>
      </c>
      <c r="AQ45" s="361">
        <v>17.31306</v>
      </c>
      <c r="AS45" s="361">
        <v>18.243330642348088</v>
      </c>
    </row>
    <row r="46" spans="1:45" s="4" customFormat="1" ht="12" customHeight="1">
      <c r="A46" s="144" t="s">
        <v>202</v>
      </c>
      <c r="B46" s="321"/>
      <c r="C46" s="322"/>
      <c r="D46" s="321"/>
      <c r="E46" s="322"/>
      <c r="F46" s="321"/>
      <c r="G46" s="322"/>
      <c r="H46" s="321"/>
      <c r="I46" s="322"/>
      <c r="J46" s="322"/>
      <c r="K46" s="322"/>
      <c r="L46" s="322"/>
      <c r="M46" s="84"/>
      <c r="N46" s="76">
        <v>2032</v>
      </c>
      <c r="O46" s="76"/>
      <c r="P46" s="76">
        <v>2362</v>
      </c>
      <c r="Q46" s="84"/>
      <c r="R46" s="76">
        <v>2317.2303829937537</v>
      </c>
      <c r="S46" s="84"/>
      <c r="T46" s="76">
        <v>2747.6030000000001</v>
      </c>
      <c r="U46" s="84"/>
      <c r="V46" s="76">
        <v>3339.8213836499986</v>
      </c>
      <c r="W46" s="84"/>
      <c r="X46" s="84"/>
      <c r="Y46" s="324"/>
      <c r="Z46" s="324"/>
      <c r="AA46" s="324"/>
      <c r="AB46" s="324"/>
      <c r="AC46" s="324"/>
      <c r="AD46" s="324"/>
      <c r="AE46" s="324"/>
      <c r="AF46" s="324"/>
      <c r="AG46" s="322"/>
      <c r="AH46" s="322"/>
      <c r="AI46" s="322"/>
      <c r="AJ46" s="84"/>
      <c r="AK46" s="325">
        <v>8</v>
      </c>
      <c r="AL46" s="325"/>
      <c r="AM46" s="325">
        <v>9.6</v>
      </c>
      <c r="AO46" s="361">
        <v>8.2361607988264272</v>
      </c>
      <c r="AQ46" s="361">
        <v>6.9495110000000002</v>
      </c>
      <c r="AS46" s="361">
        <v>8.0825880621416815</v>
      </c>
    </row>
    <row r="47" spans="1:45" s="4" customFormat="1" ht="12" customHeight="1">
      <c r="A47" s="144" t="s">
        <v>203</v>
      </c>
      <c r="B47" s="321"/>
      <c r="C47" s="322"/>
      <c r="D47" s="321"/>
      <c r="E47" s="322"/>
      <c r="F47" s="321"/>
      <c r="G47" s="322"/>
      <c r="H47" s="321"/>
      <c r="I47" s="322"/>
      <c r="J47" s="322"/>
      <c r="K47" s="322"/>
      <c r="L47" s="322"/>
      <c r="M47" s="84"/>
      <c r="N47" s="76">
        <v>4373</v>
      </c>
      <c r="O47" s="76"/>
      <c r="P47" s="76">
        <v>4975</v>
      </c>
      <c r="Q47" s="84"/>
      <c r="R47" s="76">
        <v>4062.218105076282</v>
      </c>
      <c r="S47" s="84"/>
      <c r="T47" s="76">
        <v>4106.3729999999996</v>
      </c>
      <c r="U47" s="84"/>
      <c r="V47" s="76">
        <v>3204.4381744699986</v>
      </c>
      <c r="W47" s="84"/>
      <c r="X47" s="84"/>
      <c r="Y47" s="324"/>
      <c r="Z47" s="324"/>
      <c r="AA47" s="324"/>
      <c r="AB47" s="324"/>
      <c r="AC47" s="324"/>
      <c r="AD47" s="324"/>
      <c r="AE47" s="324"/>
      <c r="AF47" s="324"/>
      <c r="AG47" s="322"/>
      <c r="AH47" s="322"/>
      <c r="AI47" s="322"/>
      <c r="AJ47" s="84"/>
      <c r="AK47" s="325">
        <v>17.2</v>
      </c>
      <c r="AL47" s="325"/>
      <c r="AM47" s="325">
        <v>20.100000000000001</v>
      </c>
      <c r="AO47" s="361">
        <v>14.438392383793639</v>
      </c>
      <c r="AQ47" s="361">
        <v>10.38625</v>
      </c>
      <c r="AS47" s="361">
        <v>7.7535268813763132</v>
      </c>
    </row>
    <row r="48" spans="1:45" s="4" customFormat="1" ht="12" customHeight="1">
      <c r="A48" s="122" t="s">
        <v>146</v>
      </c>
      <c r="B48" s="321"/>
      <c r="C48" s="322"/>
      <c r="D48" s="321"/>
      <c r="E48" s="322"/>
      <c r="F48" s="321"/>
      <c r="G48" s="322"/>
      <c r="H48" s="321"/>
      <c r="I48" s="322"/>
      <c r="J48" s="322"/>
      <c r="K48" s="322"/>
      <c r="L48" s="322"/>
      <c r="M48" s="84"/>
      <c r="N48" s="76">
        <v>475</v>
      </c>
      <c r="O48" s="76" t="s">
        <v>76</v>
      </c>
      <c r="P48" s="76">
        <v>196</v>
      </c>
      <c r="Q48" s="84" t="s">
        <v>76</v>
      </c>
      <c r="R48" s="76">
        <v>331.51516163204229</v>
      </c>
      <c r="S48" s="84" t="s">
        <v>76</v>
      </c>
      <c r="T48" s="76">
        <v>538.44939999999997</v>
      </c>
      <c r="U48" s="84" t="s">
        <v>76</v>
      </c>
      <c r="V48" s="76">
        <v>375.88666190999999</v>
      </c>
      <c r="W48" s="84" t="s">
        <v>76</v>
      </c>
      <c r="X48" s="84"/>
      <c r="Y48" s="324"/>
      <c r="Z48" s="324"/>
      <c r="AA48" s="324"/>
      <c r="AB48" s="324"/>
      <c r="AC48" s="324"/>
      <c r="AD48" s="324"/>
      <c r="AE48" s="324"/>
      <c r="AF48" s="324"/>
      <c r="AG48" s="322"/>
      <c r="AH48" s="322"/>
      <c r="AI48" s="322"/>
      <c r="AJ48" s="84"/>
      <c r="AK48" s="325">
        <v>1.9</v>
      </c>
      <c r="AL48" s="325"/>
      <c r="AM48" s="325">
        <v>0.79256140600000002</v>
      </c>
      <c r="AO48" s="361">
        <v>1.1792031164415242</v>
      </c>
      <c r="AQ48" s="361">
        <v>1.3619000000000001</v>
      </c>
      <c r="AS48" s="361">
        <v>0.90950337587712393</v>
      </c>
    </row>
    <row r="49" spans="1:45" s="4" customFormat="1" ht="12" customHeight="1">
      <c r="A49" s="144" t="s">
        <v>104</v>
      </c>
      <c r="B49" s="321"/>
      <c r="C49" s="322"/>
      <c r="D49" s="321"/>
      <c r="E49" s="322"/>
      <c r="F49" s="321"/>
      <c r="G49" s="322"/>
      <c r="H49" s="321"/>
      <c r="I49" s="322"/>
      <c r="J49" s="322"/>
      <c r="K49" s="322"/>
      <c r="L49" s="322"/>
      <c r="M49" s="84"/>
      <c r="N49" s="76">
        <v>0</v>
      </c>
      <c r="O49" s="76"/>
      <c r="P49" s="76">
        <v>7</v>
      </c>
      <c r="Q49" s="84" t="s">
        <v>76</v>
      </c>
      <c r="R49" s="76">
        <v>81.491276556785266</v>
      </c>
      <c r="S49" s="84" t="s">
        <v>76</v>
      </c>
      <c r="T49" s="76">
        <v>37.327950000000001</v>
      </c>
      <c r="U49" s="84" t="s">
        <v>76</v>
      </c>
      <c r="V49" s="76">
        <v>46.669636099999998</v>
      </c>
      <c r="W49" s="84" t="s">
        <v>76</v>
      </c>
      <c r="X49" s="84"/>
      <c r="Y49" s="324"/>
      <c r="Z49" s="324"/>
      <c r="AA49" s="324"/>
      <c r="AB49" s="324"/>
      <c r="AC49" s="324"/>
      <c r="AD49" s="324"/>
      <c r="AE49" s="324"/>
      <c r="AF49" s="324"/>
      <c r="AG49" s="322"/>
      <c r="AH49" s="322"/>
      <c r="AI49" s="322"/>
      <c r="AJ49" s="84"/>
      <c r="AK49" s="325">
        <v>0</v>
      </c>
      <c r="AL49" s="325"/>
      <c r="AM49" s="325">
        <v>0</v>
      </c>
      <c r="AO49" s="361">
        <v>0.28964545879818437</v>
      </c>
      <c r="AQ49" s="361">
        <v>9.4436000000000006E-2</v>
      </c>
      <c r="AS49" s="361">
        <v>0.11292284586056942</v>
      </c>
    </row>
    <row r="50" spans="1:45" s="4" customFormat="1" ht="6" customHeight="1">
      <c r="A50" s="43"/>
      <c r="B50" s="76"/>
      <c r="C50" s="84"/>
      <c r="D50" s="76"/>
      <c r="E50" s="84"/>
      <c r="F50" s="76"/>
      <c r="G50" s="84"/>
      <c r="H50" s="76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99"/>
      <c r="Z50" s="99"/>
      <c r="AA50" s="99"/>
      <c r="AB50" s="103"/>
      <c r="AC50" s="99"/>
      <c r="AD50" s="103"/>
      <c r="AE50" s="99"/>
      <c r="AF50" s="103"/>
      <c r="AG50" s="84"/>
      <c r="AH50" s="84"/>
      <c r="AI50" s="84"/>
      <c r="AJ50" s="84"/>
    </row>
    <row r="51" spans="1:45" s="22" customFormat="1" ht="24">
      <c r="A51" s="174" t="s">
        <v>197</v>
      </c>
      <c r="B51" s="75">
        <v>58709.559294976534</v>
      </c>
      <c r="C51" s="84"/>
      <c r="D51" s="75">
        <v>55891.22836903228</v>
      </c>
      <c r="E51" s="84"/>
      <c r="F51" s="75">
        <v>48561.829412871186</v>
      </c>
      <c r="G51" s="84"/>
      <c r="H51" s="75">
        <v>41922</v>
      </c>
      <c r="I51" s="84"/>
      <c r="J51" s="75">
        <f>SUM(J52:J64)</f>
        <v>39061.464999867065</v>
      </c>
      <c r="K51" s="84"/>
      <c r="L51" s="75">
        <f>SUM(L52:L64)</f>
        <v>39325.169891513746</v>
      </c>
      <c r="M51" s="75"/>
      <c r="N51" s="75">
        <f t="shared" ref="N51:R51" si="15">SUM(N52:N64)</f>
        <v>25373</v>
      </c>
      <c r="O51" s="75"/>
      <c r="P51" s="75">
        <f t="shared" si="15"/>
        <v>24693.275074329998</v>
      </c>
      <c r="Q51" s="84"/>
      <c r="R51" s="75">
        <f t="shared" si="15"/>
        <v>28159.550649280489</v>
      </c>
      <c r="S51" s="84"/>
      <c r="T51" s="75">
        <f t="shared" ref="T51:V51" si="16">SUM(T52:T64)</f>
        <v>39659</v>
      </c>
      <c r="U51" s="84"/>
      <c r="V51" s="75">
        <f t="shared" si="16"/>
        <v>41372.904861580006</v>
      </c>
      <c r="W51" s="84"/>
      <c r="X51" s="84"/>
      <c r="Y51" s="97">
        <v>99.999999999999986</v>
      </c>
      <c r="Z51" s="97"/>
      <c r="AA51" s="97">
        <v>99.999999999999972</v>
      </c>
      <c r="AB51" s="97"/>
      <c r="AC51" s="97">
        <v>100.00000000000003</v>
      </c>
      <c r="AD51" s="97"/>
      <c r="AE51" s="97">
        <v>100</v>
      </c>
      <c r="AF51" s="97"/>
      <c r="AG51" s="97">
        <f>SUM(AG52:AG63)</f>
        <v>100</v>
      </c>
      <c r="AH51" s="84"/>
      <c r="AI51" s="97">
        <f>SUM(AI52:AI63)</f>
        <v>100</v>
      </c>
      <c r="AJ51" s="97"/>
      <c r="AK51" s="97">
        <f>SUM(AK52:AK63)</f>
        <v>100</v>
      </c>
      <c r="AL51" s="97"/>
      <c r="AM51" s="97">
        <f t="shared" ref="AM51:AO51" si="17">SUM(AM52:AM63)</f>
        <v>100.00000000000001</v>
      </c>
      <c r="AO51" s="97">
        <f t="shared" si="17"/>
        <v>100.00000000000001</v>
      </c>
      <c r="AQ51" s="97">
        <f t="shared" ref="AQ51:AS51" si="18">SUM(AQ52:AQ63)</f>
        <v>99.999999999999986</v>
      </c>
      <c r="AS51" s="97">
        <f t="shared" si="18"/>
        <v>100.00000000000001</v>
      </c>
    </row>
    <row r="52" spans="1:45" s="4" customFormat="1" ht="12">
      <c r="A52" s="148" t="s">
        <v>132</v>
      </c>
      <c r="B52" s="76">
        <v>6911.9321785649818</v>
      </c>
      <c r="C52" s="84"/>
      <c r="D52" s="76">
        <v>5032.4014378360043</v>
      </c>
      <c r="E52" s="84"/>
      <c r="F52" s="76">
        <v>3972.3426164159291</v>
      </c>
      <c r="G52" s="234"/>
      <c r="H52" s="76">
        <v>2041</v>
      </c>
      <c r="I52" s="234"/>
      <c r="J52" s="76">
        <v>1307.9320514766259</v>
      </c>
      <c r="K52" s="234"/>
      <c r="L52" s="76">
        <v>1397.8071332860168</v>
      </c>
      <c r="M52" s="76"/>
      <c r="N52" s="76">
        <v>894</v>
      </c>
      <c r="O52" s="76"/>
      <c r="P52" s="76">
        <v>717.87684590000003</v>
      </c>
      <c r="Q52" s="76"/>
      <c r="R52" s="76">
        <v>1219.2811663629964</v>
      </c>
      <c r="S52" s="76"/>
      <c r="T52" s="76">
        <v>1856</v>
      </c>
      <c r="U52" s="76"/>
      <c r="V52" s="76">
        <v>2341.7294539100003</v>
      </c>
      <c r="W52" s="76"/>
      <c r="X52" s="76"/>
      <c r="Y52" s="100">
        <v>12.17891697331952</v>
      </c>
      <c r="Z52" s="99"/>
      <c r="AA52" s="100">
        <v>9.7097912269325857</v>
      </c>
      <c r="AB52" s="100"/>
      <c r="AC52" s="100">
        <v>8.932506959787851</v>
      </c>
      <c r="AD52" s="100"/>
      <c r="AE52" s="100">
        <v>5.1335580260576492</v>
      </c>
      <c r="AF52" s="100"/>
      <c r="AG52" s="100">
        <v>3.4946921140473113</v>
      </c>
      <c r="AH52" s="234"/>
      <c r="AI52" s="100">
        <f t="shared" ref="AI52:AI63" si="19">L52/SUM($L$52:$L$63)*100</f>
        <v>3.6921334025951067</v>
      </c>
      <c r="AJ52" s="100"/>
      <c r="AK52" s="102">
        <f t="shared" ref="AK52:AK63" si="20">N52/SUM($N$52:$N$63)*100</f>
        <v>3.5991787108981841</v>
      </c>
      <c r="AL52" s="102"/>
      <c r="AM52" s="102">
        <f t="shared" ref="AM52:AM63" si="21">P52/SUM($P$52:$P$63)*100</f>
        <v>3.0299149486108004</v>
      </c>
      <c r="AO52" s="102">
        <f t="shared" ref="AO52:AO63" si="22">R52/SUM($R$52:$R$63)*100</f>
        <v>4.5656316040965903</v>
      </c>
      <c r="AQ52" s="102">
        <f>T52/SUM(T$52:T$63)*100</f>
        <v>5.0492409815550356</v>
      </c>
      <c r="AS52" s="102">
        <f>V52/SUM(V$52:V$63)*100</f>
        <v>5.9053875516048331</v>
      </c>
    </row>
    <row r="53" spans="1:45" s="4" customFormat="1" ht="12">
      <c r="A53" s="144" t="s">
        <v>133</v>
      </c>
      <c r="B53" s="76">
        <v>1063.9518061815813</v>
      </c>
      <c r="C53" s="84"/>
      <c r="D53" s="76">
        <v>964.14172449637158</v>
      </c>
      <c r="E53" s="84"/>
      <c r="F53" s="76">
        <v>1240.9901068289089</v>
      </c>
      <c r="G53" s="234"/>
      <c r="H53" s="76">
        <v>818</v>
      </c>
      <c r="I53" s="234"/>
      <c r="J53" s="76">
        <v>734.74338081346878</v>
      </c>
      <c r="K53" s="235"/>
      <c r="L53" s="76">
        <v>495.26337249724969</v>
      </c>
      <c r="M53" s="76" t="s">
        <v>76</v>
      </c>
      <c r="N53" s="76">
        <v>218</v>
      </c>
      <c r="O53" s="76" t="s">
        <v>76</v>
      </c>
      <c r="P53" s="76">
        <v>404.51481530000001</v>
      </c>
      <c r="Q53" s="76" t="s">
        <v>76</v>
      </c>
      <c r="R53" s="76">
        <v>545.8336880620401</v>
      </c>
      <c r="S53" s="76"/>
      <c r="T53" s="76">
        <v>724</v>
      </c>
      <c r="U53" s="76" t="s">
        <v>76</v>
      </c>
      <c r="V53" s="76">
        <v>875.43603206000012</v>
      </c>
      <c r="W53" s="76" t="s">
        <v>76</v>
      </c>
      <c r="X53" s="76"/>
      <c r="Y53" s="100">
        <v>1.8746973170950654</v>
      </c>
      <c r="Z53" s="101"/>
      <c r="AA53" s="100">
        <v>1.8602679006586038</v>
      </c>
      <c r="AB53" s="100"/>
      <c r="AC53" s="100">
        <v>2.7905832494073102</v>
      </c>
      <c r="AD53" s="100"/>
      <c r="AE53" s="100">
        <v>2.0574475577242315</v>
      </c>
      <c r="AF53" s="100"/>
      <c r="AG53" s="100">
        <v>1.9631768300795229</v>
      </c>
      <c r="AH53" s="234"/>
      <c r="AI53" s="100">
        <f t="shared" si="19"/>
        <v>1.3081764981269686</v>
      </c>
      <c r="AJ53" s="100"/>
      <c r="AK53" s="102">
        <f t="shared" si="20"/>
        <v>0.87765207939127976</v>
      </c>
      <c r="AL53" s="102"/>
      <c r="AM53" s="102">
        <f t="shared" si="21"/>
        <v>1.7073199850531728</v>
      </c>
      <c r="AO53" s="102">
        <f t="shared" si="22"/>
        <v>2.0438891418541978</v>
      </c>
      <c r="AQ53" s="102">
        <f t="shared" ref="AQ53:AQ62" si="23">T53/SUM(T$52:T$63)*100</f>
        <v>1.9696392622014256</v>
      </c>
      <c r="AS53" s="102">
        <f>V53/SUM(V$52:V$63)*100</f>
        <v>2.2076798997089204</v>
      </c>
    </row>
    <row r="54" spans="1:45" s="4" customFormat="1" ht="12">
      <c r="A54" s="144" t="s">
        <v>215</v>
      </c>
      <c r="B54" s="76">
        <v>5878.1764457165145</v>
      </c>
      <c r="C54" s="84"/>
      <c r="D54" s="76">
        <v>6136.1257318895696</v>
      </c>
      <c r="E54" s="84"/>
      <c r="F54" s="76">
        <v>6511.8384760219669</v>
      </c>
      <c r="G54" s="234"/>
      <c r="H54" s="76">
        <v>5026</v>
      </c>
      <c r="I54" s="234"/>
      <c r="J54" s="76">
        <v>4385.5299583524447</v>
      </c>
      <c r="K54" s="234"/>
      <c r="L54" s="76">
        <v>3035.3299608343923</v>
      </c>
      <c r="M54" s="76"/>
      <c r="N54" s="76">
        <v>100</v>
      </c>
      <c r="O54" s="76" t="s">
        <v>76</v>
      </c>
      <c r="P54" s="76">
        <v>165.30727089999999</v>
      </c>
      <c r="Q54" s="76" t="s">
        <v>76</v>
      </c>
      <c r="R54" s="76">
        <v>3864.3430610486585</v>
      </c>
      <c r="S54" s="76"/>
      <c r="T54" s="76">
        <v>4521</v>
      </c>
      <c r="U54" s="76"/>
      <c r="V54" s="76">
        <v>2323.3465137000007</v>
      </c>
      <c r="W54" s="76"/>
      <c r="X54" s="76"/>
      <c r="Y54" s="100">
        <v>10.357425541430437</v>
      </c>
      <c r="Z54" s="100"/>
      <c r="AA54" s="100">
        <v>11.839377389669652</v>
      </c>
      <c r="AB54" s="100"/>
      <c r="AC54" s="100">
        <v>14.64300744545598</v>
      </c>
      <c r="AD54" s="100"/>
      <c r="AE54" s="100">
        <v>12.641480959806831</v>
      </c>
      <c r="AF54" s="100"/>
      <c r="AG54" s="100">
        <v>11.717792941972577</v>
      </c>
      <c r="AH54" s="234"/>
      <c r="AI54" s="100">
        <f t="shared" si="19"/>
        <v>8.0174459476028677</v>
      </c>
      <c r="AJ54" s="100"/>
      <c r="AK54" s="102">
        <f t="shared" si="20"/>
        <v>0.40259269696847699</v>
      </c>
      <c r="AL54" s="102"/>
      <c r="AM54" s="102">
        <f t="shared" si="21"/>
        <v>0.69770598407590334</v>
      </c>
      <c r="AO54" s="102">
        <f t="shared" si="22"/>
        <v>14.470138057838671</v>
      </c>
      <c r="AQ54" s="102">
        <f t="shared" si="23"/>
        <v>12.29936340388487</v>
      </c>
      <c r="AS54" s="102">
        <f>V54/SUM(V$52:V$63)*100</f>
        <v>5.85902934139538</v>
      </c>
    </row>
    <row r="55" spans="1:45" s="4" customFormat="1" ht="12">
      <c r="A55" s="148" t="s">
        <v>134</v>
      </c>
      <c r="B55" s="76">
        <v>2682.9300867043021</v>
      </c>
      <c r="C55" s="84"/>
      <c r="D55" s="76">
        <v>1499.8970460296896</v>
      </c>
      <c r="E55" s="84"/>
      <c r="F55" s="76">
        <v>1481.8849649361127</v>
      </c>
      <c r="G55" s="234"/>
      <c r="H55" s="76">
        <v>1480</v>
      </c>
      <c r="I55" s="234"/>
      <c r="J55" s="76">
        <v>1427.242536730075</v>
      </c>
      <c r="K55" s="234"/>
      <c r="L55" s="76">
        <v>818.18515361790367</v>
      </c>
      <c r="M55" s="76"/>
      <c r="N55" s="76">
        <v>545</v>
      </c>
      <c r="O55" s="76"/>
      <c r="P55" s="76">
        <v>370.80931700000002</v>
      </c>
      <c r="Q55" s="76" t="s">
        <v>76</v>
      </c>
      <c r="R55" s="76">
        <v>603.4169712230497</v>
      </c>
      <c r="S55" s="76"/>
      <c r="T55" s="76">
        <v>977</v>
      </c>
      <c r="U55" s="76"/>
      <c r="V55" s="76">
        <v>774.63315068999998</v>
      </c>
      <c r="W55" s="76" t="s">
        <v>76</v>
      </c>
      <c r="X55" s="76"/>
      <c r="Y55" s="100">
        <v>4.7273587076741954</v>
      </c>
      <c r="Z55" s="100"/>
      <c r="AA55" s="100">
        <v>2.8939835898909827</v>
      </c>
      <c r="AB55" s="100"/>
      <c r="AC55" s="100">
        <v>3.3322774597020848</v>
      </c>
      <c r="AD55" s="100"/>
      <c r="AE55" s="100">
        <v>3.7225212535841843</v>
      </c>
      <c r="AF55" s="100"/>
      <c r="AG55" s="100">
        <v>3.8134803962578858</v>
      </c>
      <c r="AH55" s="234"/>
      <c r="AI55" s="100">
        <f t="shared" si="19"/>
        <v>2.1611341530920276</v>
      </c>
      <c r="AJ55" s="100"/>
      <c r="AK55" s="102">
        <f t="shared" si="20"/>
        <v>2.1941301984781996</v>
      </c>
      <c r="AL55" s="102"/>
      <c r="AM55" s="102">
        <f t="shared" si="21"/>
        <v>1.5650604962107486</v>
      </c>
      <c r="AO55" s="102">
        <f t="shared" si="22"/>
        <v>2.2595113172149208</v>
      </c>
      <c r="AQ55" s="102">
        <f t="shared" si="23"/>
        <v>2.6579248054845204</v>
      </c>
      <c r="AS55" s="102">
        <f>V55/SUM(V$52:V$63)*100</f>
        <v>1.9534745815777612</v>
      </c>
    </row>
    <row r="56" spans="1:45" s="4" customFormat="1" ht="12">
      <c r="A56" s="144" t="s">
        <v>135</v>
      </c>
      <c r="B56" s="76">
        <v>502.61489284389472</v>
      </c>
      <c r="C56" s="84"/>
      <c r="D56" s="76">
        <v>266.06333989191523</v>
      </c>
      <c r="E56" s="235" t="s">
        <v>76</v>
      </c>
      <c r="F56" s="76">
        <v>20.216256682292066</v>
      </c>
      <c r="G56" s="235" t="s">
        <v>76</v>
      </c>
      <c r="H56" s="76">
        <v>63</v>
      </c>
      <c r="I56" s="235" t="s">
        <v>76</v>
      </c>
      <c r="J56" s="76">
        <v>9.6047355704691757</v>
      </c>
      <c r="K56" s="235" t="s">
        <v>76</v>
      </c>
      <c r="L56" s="76">
        <v>18.835300057609089</v>
      </c>
      <c r="M56" s="76" t="s">
        <v>76</v>
      </c>
      <c r="N56" s="76">
        <v>39</v>
      </c>
      <c r="O56" s="76" t="s">
        <v>76</v>
      </c>
      <c r="P56" s="76">
        <v>33.501210129999997</v>
      </c>
      <c r="Q56" s="76" t="s">
        <v>76</v>
      </c>
      <c r="R56" s="76">
        <v>100.49883421592433</v>
      </c>
      <c r="S56" s="76" t="s">
        <v>76</v>
      </c>
      <c r="T56" s="76">
        <v>162</v>
      </c>
      <c r="U56" s="76" t="s">
        <v>76</v>
      </c>
      <c r="V56" s="76">
        <v>88.221054300000006</v>
      </c>
      <c r="W56" s="76" t="s">
        <v>76</v>
      </c>
      <c r="X56" s="76"/>
      <c r="Y56" s="100">
        <v>0.88561416567176943</v>
      </c>
      <c r="Z56" s="99"/>
      <c r="AA56" s="100">
        <v>0.51335719445343053</v>
      </c>
      <c r="AB56" s="100"/>
      <c r="AC56" s="100">
        <v>4.5459788077988769E-2</v>
      </c>
      <c r="AD56" s="100"/>
      <c r="AE56" s="100">
        <v>0.15845867498365107</v>
      </c>
      <c r="AF56" s="100"/>
      <c r="AG56" s="100">
        <v>2.566310200727441E-2</v>
      </c>
      <c r="AH56" s="235"/>
      <c r="AI56" s="100">
        <f t="shared" si="19"/>
        <v>4.9751098584764779E-2</v>
      </c>
      <c r="AJ56" s="100"/>
      <c r="AK56" s="102">
        <f t="shared" si="20"/>
        <v>0.15701115181770603</v>
      </c>
      <c r="AL56" s="102"/>
      <c r="AM56" s="102">
        <f t="shared" si="21"/>
        <v>0.14139725769004435</v>
      </c>
      <c r="AO56" s="102">
        <f t="shared" si="22"/>
        <v>0.37632062753808254</v>
      </c>
      <c r="AQ56" s="102">
        <f t="shared" si="23"/>
        <v>0.44072038739866148</v>
      </c>
      <c r="AS56" s="102">
        <f>V56/SUM(V$52:V$63)*100</f>
        <v>0.22247639025199575</v>
      </c>
    </row>
    <row r="57" spans="1:45" s="4" customFormat="1" ht="12">
      <c r="A57" s="148" t="s">
        <v>136</v>
      </c>
      <c r="B57" s="76">
        <v>2778.6024862413087</v>
      </c>
      <c r="C57" s="84"/>
      <c r="D57" s="76">
        <v>2553.463855261175</v>
      </c>
      <c r="E57" s="84"/>
      <c r="F57" s="76">
        <v>1980.36475726859</v>
      </c>
      <c r="G57" s="234"/>
      <c r="H57" s="76">
        <v>1344</v>
      </c>
      <c r="I57" s="234"/>
      <c r="J57" s="76">
        <v>739.66906530358676</v>
      </c>
      <c r="K57" s="234"/>
      <c r="L57" s="76">
        <v>580.62522684328587</v>
      </c>
      <c r="M57" s="76"/>
      <c r="N57" s="76">
        <v>601</v>
      </c>
      <c r="O57" s="76"/>
      <c r="P57" s="76">
        <v>309.38521859999997</v>
      </c>
      <c r="Q57" s="76" t="s">
        <v>76</v>
      </c>
      <c r="R57" s="76">
        <v>556.43350244750116</v>
      </c>
      <c r="S57" s="76"/>
      <c r="T57" s="76">
        <v>623</v>
      </c>
      <c r="U57" s="76"/>
      <c r="V57" s="76">
        <v>319.93698540000003</v>
      </c>
      <c r="W57" s="76" t="s">
        <v>76</v>
      </c>
      <c r="X57" s="76"/>
      <c r="Y57" s="100">
        <v>4.8959347556587058</v>
      </c>
      <c r="Z57" s="99"/>
      <c r="AA57" s="100">
        <v>4.9267931516143069</v>
      </c>
      <c r="AB57" s="100"/>
      <c r="AC57" s="100">
        <v>4.4531964347981727</v>
      </c>
      <c r="AD57" s="100"/>
      <c r="AE57" s="100">
        <v>3.3804517329845565</v>
      </c>
      <c r="AF57" s="100"/>
      <c r="AG57" s="100">
        <v>1.9763378736707911</v>
      </c>
      <c r="AH57" s="234"/>
      <c r="AI57" s="100">
        <f t="shared" si="19"/>
        <v>1.5336492019309274</v>
      </c>
      <c r="AJ57" s="100"/>
      <c r="AK57" s="102">
        <f t="shared" si="20"/>
        <v>2.4195821087805469</v>
      </c>
      <c r="AL57" s="102"/>
      <c r="AM57" s="102">
        <f t="shared" si="21"/>
        <v>1.3058101874565002</v>
      </c>
      <c r="AO57" s="102">
        <f t="shared" si="22"/>
        <v>2.0835804361109411</v>
      </c>
      <c r="AQ57" s="102">
        <f t="shared" si="23"/>
        <v>1.6948691441318897</v>
      </c>
      <c r="AS57" s="102">
        <f>V57/SUM(V$52:V$63)*100</f>
        <v>0.80681903185890014</v>
      </c>
    </row>
    <row r="58" spans="1:45" s="4" customFormat="1" ht="12">
      <c r="A58" s="148" t="s">
        <v>137</v>
      </c>
      <c r="B58" s="76">
        <v>750.06880210977727</v>
      </c>
      <c r="C58" s="84"/>
      <c r="D58" s="76">
        <v>722.97811560242644</v>
      </c>
      <c r="E58" s="84"/>
      <c r="F58" s="76">
        <v>429.25226011679143</v>
      </c>
      <c r="G58" s="235"/>
      <c r="H58" s="76">
        <v>356</v>
      </c>
      <c r="I58" s="235" t="s">
        <v>76</v>
      </c>
      <c r="J58" s="76">
        <v>547.69119324112819</v>
      </c>
      <c r="K58" s="235"/>
      <c r="L58" s="76">
        <v>642.04068270805885</v>
      </c>
      <c r="M58" s="76"/>
      <c r="N58" s="76">
        <v>751</v>
      </c>
      <c r="O58" s="76"/>
      <c r="P58" s="76">
        <v>933.15125790000002</v>
      </c>
      <c r="Q58" s="76"/>
      <c r="R58" s="76">
        <v>1587.7680949113176</v>
      </c>
      <c r="S58" s="76"/>
      <c r="T58" s="76">
        <v>208</v>
      </c>
      <c r="U58" s="76" t="s">
        <v>76</v>
      </c>
      <c r="V58" s="76">
        <v>84.620320169999999</v>
      </c>
      <c r="W58" s="76" t="s">
        <v>76</v>
      </c>
      <c r="X58" s="76"/>
      <c r="Y58" s="100">
        <v>1.3216312644822235</v>
      </c>
      <c r="Z58" s="99"/>
      <c r="AA58" s="100">
        <v>1.3949536122776738</v>
      </c>
      <c r="AB58" s="100"/>
      <c r="AC58" s="100">
        <v>0.96524876408002924</v>
      </c>
      <c r="AD58" s="100"/>
      <c r="AE58" s="100">
        <v>0.89541727451079023</v>
      </c>
      <c r="AF58" s="100"/>
      <c r="AG58" s="100">
        <v>1.4633880191192319</v>
      </c>
      <c r="AH58" s="235"/>
      <c r="AI58" s="100">
        <f t="shared" si="19"/>
        <v>1.6958704774089481</v>
      </c>
      <c r="AJ58" s="100"/>
      <c r="AK58" s="102">
        <f t="shared" si="20"/>
        <v>3.023471154233262</v>
      </c>
      <c r="AL58" s="102"/>
      <c r="AM58" s="102">
        <f t="shared" si="21"/>
        <v>3.9385153063148577</v>
      </c>
      <c r="AO58" s="102">
        <f t="shared" si="22"/>
        <v>5.9454409647997251</v>
      </c>
      <c r="AQ58" s="102">
        <f t="shared" si="23"/>
        <v>0.56586321345013335</v>
      </c>
      <c r="AS58" s="102">
        <f>V58/SUM(V$52:V$63)*100</f>
        <v>0.2133960370658339</v>
      </c>
    </row>
    <row r="59" spans="1:45" s="4" customFormat="1" ht="12">
      <c r="A59" s="144" t="s">
        <v>138</v>
      </c>
      <c r="B59" s="76">
        <v>3434.3946855584309</v>
      </c>
      <c r="C59" s="84"/>
      <c r="D59" s="76">
        <v>2717.5140666662792</v>
      </c>
      <c r="E59" s="84"/>
      <c r="F59" s="76">
        <v>2742.6639993715166</v>
      </c>
      <c r="G59" s="235"/>
      <c r="H59" s="76">
        <v>3890</v>
      </c>
      <c r="I59" s="235"/>
      <c r="J59" s="76">
        <v>3828.415063663303</v>
      </c>
      <c r="K59" s="235"/>
      <c r="L59" s="76">
        <v>2669.6468502300745</v>
      </c>
      <c r="M59" s="76"/>
      <c r="N59" s="76">
        <v>1793</v>
      </c>
      <c r="O59" s="76"/>
      <c r="P59" s="76">
        <v>1592.4841859999999</v>
      </c>
      <c r="Q59" s="76"/>
      <c r="R59" s="76">
        <v>1674.2134110185027</v>
      </c>
      <c r="S59" s="76"/>
      <c r="T59" s="76">
        <v>3337</v>
      </c>
      <c r="U59" s="76"/>
      <c r="V59" s="76">
        <v>4442.5939764499935</v>
      </c>
      <c r="W59" s="76"/>
      <c r="X59" s="76"/>
      <c r="Y59" s="100">
        <v>6.0514493846943207</v>
      </c>
      <c r="Z59" s="97"/>
      <c r="AA59" s="100">
        <v>5.2433206232705984</v>
      </c>
      <c r="AB59" s="100"/>
      <c r="AC59" s="100">
        <v>6.1673595730395263</v>
      </c>
      <c r="AD59" s="100"/>
      <c r="AE59" s="100">
        <v>9.7841943759746464</v>
      </c>
      <c r="AF59" s="100"/>
      <c r="AG59" s="100">
        <v>10.229225529857871</v>
      </c>
      <c r="AH59" s="235"/>
      <c r="AI59" s="100">
        <f t="shared" si="19"/>
        <v>7.0515395680488462</v>
      </c>
      <c r="AJ59" s="100"/>
      <c r="AK59" s="102">
        <f t="shared" si="20"/>
        <v>7.2184870566447925</v>
      </c>
      <c r="AL59" s="102"/>
      <c r="AM59" s="102">
        <f t="shared" si="21"/>
        <v>6.7213362126737755</v>
      </c>
      <c r="AO59" s="102">
        <f t="shared" si="22"/>
        <v>6.2691378102306867</v>
      </c>
      <c r="AQ59" s="102">
        <f t="shared" si="23"/>
        <v>9.0782958811687262</v>
      </c>
      <c r="AS59" s="102">
        <f>V59/SUM(V$52:V$63)*100</f>
        <v>11.20336045718572</v>
      </c>
    </row>
    <row r="60" spans="1:45" s="4" customFormat="1" ht="12">
      <c r="A60" s="144" t="s">
        <v>139</v>
      </c>
      <c r="B60" s="76">
        <v>12191.499032346237</v>
      </c>
      <c r="C60" s="84"/>
      <c r="D60" s="76">
        <v>13487.853007712376</v>
      </c>
      <c r="E60" s="84"/>
      <c r="F60" s="76">
        <v>9908.3562517863429</v>
      </c>
      <c r="G60" s="234"/>
      <c r="H60" s="76">
        <v>5735</v>
      </c>
      <c r="I60" s="234"/>
      <c r="J60" s="76">
        <v>4931.928095688012</v>
      </c>
      <c r="K60" s="234"/>
      <c r="L60" s="76">
        <v>3285.2860501875593</v>
      </c>
      <c r="M60" s="76"/>
      <c r="N60" s="76">
        <v>2225</v>
      </c>
      <c r="O60" s="76"/>
      <c r="P60" s="76">
        <v>1662.155213</v>
      </c>
      <c r="Q60" s="76"/>
      <c r="R60" s="76">
        <v>2025.7751531651738</v>
      </c>
      <c r="S60" s="76"/>
      <c r="T60" s="76">
        <v>2649</v>
      </c>
      <c r="U60" s="76"/>
      <c r="V60" s="76">
        <v>2362.1632923399998</v>
      </c>
      <c r="W60" s="76"/>
      <c r="X60" s="76"/>
      <c r="Y60" s="100">
        <v>21.481584404966856</v>
      </c>
      <c r="Z60" s="99"/>
      <c r="AA60" s="100">
        <v>26.024203041472422</v>
      </c>
      <c r="AB60" s="100"/>
      <c r="AC60" s="100">
        <v>22.280671564779198</v>
      </c>
      <c r="AD60" s="100"/>
      <c r="AE60" s="100">
        <v>14.424769857638713</v>
      </c>
      <c r="AF60" s="100"/>
      <c r="AG60" s="100">
        <v>13.177726016875798</v>
      </c>
      <c r="AH60" s="234"/>
      <c r="AI60" s="100">
        <f t="shared" si="19"/>
        <v>8.6776738178909216</v>
      </c>
      <c r="AJ60" s="100"/>
      <c r="AK60" s="102">
        <f t="shared" si="20"/>
        <v>8.9576875075486129</v>
      </c>
      <c r="AL60" s="102"/>
      <c r="AM60" s="102">
        <f t="shared" si="21"/>
        <v>7.0153940129747658</v>
      </c>
      <c r="AO60" s="102">
        <f t="shared" si="22"/>
        <v>7.5855703485302541</v>
      </c>
      <c r="AQ60" s="102">
        <f t="shared" si="23"/>
        <v>7.2065944828336681</v>
      </c>
      <c r="AS60" s="102">
        <f>V60/SUM(V$52:V$63)*100</f>
        <v>5.9569177293948163</v>
      </c>
    </row>
    <row r="61" spans="1:45" s="4" customFormat="1" ht="12">
      <c r="A61" s="144" t="s">
        <v>140</v>
      </c>
      <c r="B61" s="76">
        <v>9045.6477471340404</v>
      </c>
      <c r="C61" s="84"/>
      <c r="D61" s="76">
        <v>8968.8251216830522</v>
      </c>
      <c r="E61" s="84"/>
      <c r="F61" s="76">
        <v>9421.1295940212549</v>
      </c>
      <c r="G61" s="233"/>
      <c r="H61" s="76">
        <v>14310</v>
      </c>
      <c r="I61" s="233"/>
      <c r="J61" s="76">
        <v>15962.812852493013</v>
      </c>
      <c r="K61" s="233"/>
      <c r="L61" s="76">
        <v>19811.899789093459</v>
      </c>
      <c r="M61" s="76"/>
      <c r="N61" s="76">
        <v>11850</v>
      </c>
      <c r="O61" s="76"/>
      <c r="P61" s="76">
        <v>11371.6806</v>
      </c>
      <c r="Q61" s="76"/>
      <c r="R61" s="76">
        <v>11191.271021246112</v>
      </c>
      <c r="S61" s="76"/>
      <c r="T61" s="76">
        <v>13677</v>
      </c>
      <c r="U61" s="76"/>
      <c r="V61" s="76">
        <v>16301.553825340019</v>
      </c>
      <c r="W61" s="76"/>
      <c r="X61" s="76"/>
      <c r="Y61" s="100">
        <v>15.938552352102558</v>
      </c>
      <c r="Z61" s="99"/>
      <c r="AA61" s="100">
        <v>17.304942890219525</v>
      </c>
      <c r="AB61" s="100"/>
      <c r="AC61" s="100">
        <v>21.185057230432683</v>
      </c>
      <c r="AD61" s="100"/>
      <c r="AE61" s="100">
        <v>35.992756174857895</v>
      </c>
      <c r="AF61" s="100"/>
      <c r="AG61" s="100">
        <v>42.651387073694124</v>
      </c>
      <c r="AH61" s="233"/>
      <c r="AI61" s="100">
        <f t="shared" si="19"/>
        <v>52.330665109870679</v>
      </c>
      <c r="AJ61" s="100"/>
      <c r="AK61" s="102">
        <f t="shared" si="20"/>
        <v>47.707234590764521</v>
      </c>
      <c r="AL61" s="102"/>
      <c r="AM61" s="102">
        <f t="shared" si="21"/>
        <v>47.996011067289714</v>
      </c>
      <c r="AO61" s="102">
        <f t="shared" si="22"/>
        <v>41.906019771488737</v>
      </c>
      <c r="AQ61" s="102">
        <f t="shared" si="23"/>
        <v>37.208226780564772</v>
      </c>
      <c r="AS61" s="102">
        <f>V61/SUM(V$52:V$63)*100</f>
        <v>41.10935739021496</v>
      </c>
    </row>
    <row r="62" spans="1:45" s="4" customFormat="1" ht="12">
      <c r="A62" s="148" t="s">
        <v>141</v>
      </c>
      <c r="B62" s="76">
        <v>10432.92559937345</v>
      </c>
      <c r="C62" s="84"/>
      <c r="D62" s="76">
        <v>7144.9344337286511</v>
      </c>
      <c r="E62" s="84"/>
      <c r="F62" s="76">
        <v>5328.3665590535211</v>
      </c>
      <c r="G62" s="234"/>
      <c r="H62" s="76">
        <v>3502</v>
      </c>
      <c r="I62" s="234"/>
      <c r="J62" s="76">
        <v>2428.4017717769161</v>
      </c>
      <c r="K62" s="234"/>
      <c r="L62" s="76">
        <v>2462.1851558913677</v>
      </c>
      <c r="M62" s="76"/>
      <c r="N62" s="76">
        <v>1081</v>
      </c>
      <c r="O62" s="76"/>
      <c r="P62" s="76">
        <v>833.60553059999995</v>
      </c>
      <c r="Q62" s="76"/>
      <c r="R62" s="76">
        <v>1134.5921790250029</v>
      </c>
      <c r="S62" s="76"/>
      <c r="T62" s="76">
        <v>1455</v>
      </c>
      <c r="U62" s="76"/>
      <c r="V62" s="76">
        <v>1660.2385765600004</v>
      </c>
      <c r="W62" s="76"/>
      <c r="X62" s="76"/>
      <c r="Y62" s="100">
        <v>18.382954488128224</v>
      </c>
      <c r="Z62" s="100"/>
      <c r="AA62" s="100">
        <v>13.785828205203652</v>
      </c>
      <c r="AB62" s="100"/>
      <c r="AC62" s="100">
        <v>11.981763903333675</v>
      </c>
      <c r="AD62" s="100"/>
      <c r="AE62" s="100">
        <v>8.8082901554404138</v>
      </c>
      <c r="AF62" s="100"/>
      <c r="AG62" s="100">
        <v>6.4884995455124912</v>
      </c>
      <c r="AH62" s="234"/>
      <c r="AI62" s="100">
        <f t="shared" si="19"/>
        <v>6.5035553482042738</v>
      </c>
      <c r="AJ62" s="100"/>
      <c r="AK62" s="102">
        <f t="shared" si="20"/>
        <v>4.3520270542292367</v>
      </c>
      <c r="AL62" s="102"/>
      <c r="AM62" s="102">
        <f t="shared" si="21"/>
        <v>3.5183665176483689</v>
      </c>
      <c r="AO62" s="102">
        <f t="shared" si="22"/>
        <v>4.2485113796756346</v>
      </c>
      <c r="AQ62" s="102">
        <f t="shared" si="23"/>
        <v>3.9583219979324227</v>
      </c>
      <c r="AS62" s="102">
        <f>V62/SUM(V$52:V$63)*100</f>
        <v>4.1867997203268583</v>
      </c>
    </row>
    <row r="63" spans="1:45" s="4" customFormat="1" ht="12">
      <c r="A63" s="148" t="s">
        <v>142</v>
      </c>
      <c r="B63" s="76">
        <v>1080.5142954503822</v>
      </c>
      <c r="C63" s="84"/>
      <c r="D63" s="76">
        <v>2333.9137667253735</v>
      </c>
      <c r="E63" s="84"/>
      <c r="F63" s="76">
        <v>1433.2297170158183</v>
      </c>
      <c r="G63" s="234"/>
      <c r="H63" s="76">
        <v>1193</v>
      </c>
      <c r="I63" s="234"/>
      <c r="J63" s="76">
        <v>1122.2748350701488</v>
      </c>
      <c r="K63" s="234"/>
      <c r="L63" s="76">
        <v>2641.9589301886654</v>
      </c>
      <c r="M63" s="76"/>
      <c r="N63" s="76">
        <v>4742</v>
      </c>
      <c r="O63" s="76"/>
      <c r="P63" s="76">
        <v>5298.4987359999996</v>
      </c>
      <c r="Q63" s="76"/>
      <c r="R63" s="76">
        <v>2202.2134965306109</v>
      </c>
      <c r="S63" s="76"/>
      <c r="T63" s="76">
        <v>6569</v>
      </c>
      <c r="U63" s="76"/>
      <c r="V63" s="76">
        <v>8079.6466113299939</v>
      </c>
      <c r="W63" s="76"/>
      <c r="X63" s="76"/>
      <c r="Y63" s="100">
        <v>1.9038806447761105</v>
      </c>
      <c r="Z63" s="99"/>
      <c r="AA63" s="100">
        <v>4.5031811743365378</v>
      </c>
      <c r="AB63" s="100"/>
      <c r="AC63" s="100">
        <v>3.2228676271055279</v>
      </c>
      <c r="AD63" s="100"/>
      <c r="AE63" s="100">
        <v>3.0006539564364405</v>
      </c>
      <c r="AF63" s="100"/>
      <c r="AG63" s="100">
        <v>2.9986305569051086</v>
      </c>
      <c r="AH63" s="234"/>
      <c r="AI63" s="100">
        <f t="shared" si="19"/>
        <v>6.9784053766436633</v>
      </c>
      <c r="AJ63" s="100"/>
      <c r="AK63" s="102">
        <f t="shared" si="20"/>
        <v>19.090945690245178</v>
      </c>
      <c r="AL63" s="102"/>
      <c r="AM63" s="102">
        <f t="shared" si="21"/>
        <v>22.363168024001357</v>
      </c>
      <c r="AO63" s="102">
        <f t="shared" si="22"/>
        <v>8.2462485406215613</v>
      </c>
      <c r="AQ63" s="102">
        <f>T63/SUM(T$52:T$63)*100</f>
        <v>17.870939659393873</v>
      </c>
      <c r="AS63" s="102">
        <f>V63/SUM(V$52:V$63)*100</f>
        <v>20.375301869414027</v>
      </c>
    </row>
    <row r="64" spans="1:45" s="4" customFormat="1" ht="12">
      <c r="A64" s="148" t="s">
        <v>156</v>
      </c>
      <c r="B64" s="76">
        <v>1956.3012367516308</v>
      </c>
      <c r="C64" s="84"/>
      <c r="D64" s="76">
        <v>4063.1167215093906</v>
      </c>
      <c r="E64" s="84"/>
      <c r="F64" s="76">
        <v>4091.1938533521406</v>
      </c>
      <c r="G64" s="234"/>
      <c r="H64" s="76">
        <v>2164</v>
      </c>
      <c r="I64" s="234"/>
      <c r="J64" s="76">
        <v>1635.219459687871</v>
      </c>
      <c r="K64" s="234"/>
      <c r="L64" s="76">
        <v>1466.1062860781003</v>
      </c>
      <c r="M64" s="76"/>
      <c r="N64" s="76">
        <v>534</v>
      </c>
      <c r="O64" s="76"/>
      <c r="P64" s="76">
        <v>1000.304873</v>
      </c>
      <c r="Q64" s="76"/>
      <c r="R64" s="76">
        <v>1453.9100700236029</v>
      </c>
      <c r="S64" s="76"/>
      <c r="T64" s="76">
        <v>2901</v>
      </c>
      <c r="U64" s="76"/>
      <c r="V64" s="76">
        <v>1718.7850693300002</v>
      </c>
      <c r="W64" s="76"/>
      <c r="X64" s="76"/>
      <c r="Y64" s="139" t="s">
        <v>74</v>
      </c>
      <c r="Z64" s="107"/>
      <c r="AA64" s="139" t="s">
        <v>74</v>
      </c>
      <c r="AB64" s="100"/>
      <c r="AC64" s="139" t="s">
        <v>74</v>
      </c>
      <c r="AD64" s="100"/>
      <c r="AE64" s="139" t="s">
        <v>74</v>
      </c>
      <c r="AF64" s="100"/>
      <c r="AG64" s="139" t="s">
        <v>74</v>
      </c>
      <c r="AH64" s="234"/>
      <c r="AI64" s="139" t="s">
        <v>74</v>
      </c>
      <c r="AJ64" s="139"/>
      <c r="AK64" s="139" t="s">
        <v>74</v>
      </c>
      <c r="AL64" s="139"/>
      <c r="AM64" s="139" t="s">
        <v>74</v>
      </c>
      <c r="AO64" s="139" t="s">
        <v>74</v>
      </c>
      <c r="AQ64" s="139" t="s">
        <v>74</v>
      </c>
      <c r="AS64" s="139" t="s">
        <v>74</v>
      </c>
    </row>
    <row r="65" spans="1:45" s="4" customFormat="1" ht="6.6" customHeight="1">
      <c r="A65" s="45"/>
      <c r="B65" s="32"/>
      <c r="C65" s="84"/>
      <c r="D65" s="32"/>
      <c r="E65" s="84"/>
      <c r="F65" s="32"/>
      <c r="G65" s="84"/>
      <c r="H65" s="32"/>
      <c r="I65" s="84"/>
      <c r="J65" s="84"/>
      <c r="K65" s="84"/>
      <c r="L65" s="76"/>
      <c r="M65" s="76"/>
      <c r="N65" s="76"/>
      <c r="O65" s="76"/>
      <c r="P65" s="76"/>
      <c r="Q65" s="76"/>
      <c r="R65" s="75"/>
      <c r="S65" s="76"/>
      <c r="T65" s="75"/>
      <c r="U65" s="76"/>
      <c r="V65" s="75"/>
      <c r="W65" s="76"/>
      <c r="X65" s="76"/>
      <c r="Y65" s="99"/>
      <c r="Z65" s="99"/>
      <c r="AA65" s="99"/>
      <c r="AB65" s="103"/>
      <c r="AC65" s="99"/>
      <c r="AD65" s="103"/>
      <c r="AE65" s="99"/>
      <c r="AF65" s="103"/>
      <c r="AG65" s="84"/>
      <c r="AH65" s="84"/>
      <c r="AI65" s="84"/>
      <c r="AJ65" s="84"/>
    </row>
    <row r="66" spans="1:45" s="22" customFormat="1" ht="36">
      <c r="A66" s="171" t="s">
        <v>97</v>
      </c>
      <c r="B66" s="75">
        <v>58709.559294976556</v>
      </c>
      <c r="C66" s="84"/>
      <c r="D66" s="75">
        <v>55891.228369032309</v>
      </c>
      <c r="E66" s="84"/>
      <c r="F66" s="75">
        <v>48561.829412871215</v>
      </c>
      <c r="G66" s="84"/>
      <c r="H66" s="75">
        <v>41922</v>
      </c>
      <c r="I66" s="84"/>
      <c r="J66" s="75">
        <f>SUM(J67:J72)</f>
        <v>39061.464999866912</v>
      </c>
      <c r="K66" s="84"/>
      <c r="L66" s="75">
        <f>SUM(L67:L72)</f>
        <v>39325.16989151368</v>
      </c>
      <c r="M66" s="75"/>
      <c r="N66" s="75">
        <f t="shared" ref="N66:R66" si="24">SUM(N67:N72)</f>
        <v>25373</v>
      </c>
      <c r="O66" s="75"/>
      <c r="P66" s="75">
        <f t="shared" si="24"/>
        <v>24693.275073600002</v>
      </c>
      <c r="Q66" s="84"/>
      <c r="R66" s="75">
        <f t="shared" si="24"/>
        <v>28159.550649280493</v>
      </c>
      <c r="S66" s="84"/>
      <c r="T66" s="75">
        <f t="shared" ref="T66:V66" si="25">SUM(T67:T72)</f>
        <v>39659</v>
      </c>
      <c r="U66" s="84"/>
      <c r="V66" s="75">
        <f t="shared" si="25"/>
        <v>41372.904861580049</v>
      </c>
      <c r="W66" s="84"/>
      <c r="X66" s="84"/>
      <c r="Y66" s="97">
        <v>100.00000000000004</v>
      </c>
      <c r="Z66" s="97"/>
      <c r="AA66" s="97">
        <v>100.00000000000004</v>
      </c>
      <c r="AB66" s="97"/>
      <c r="AC66" s="97">
        <v>100.00000000000009</v>
      </c>
      <c r="AD66" s="97"/>
      <c r="AE66" s="97">
        <v>100</v>
      </c>
      <c r="AF66" s="97"/>
      <c r="AG66" s="97">
        <f>SUM(AG67:AG71)</f>
        <v>100.00000000000004</v>
      </c>
      <c r="AH66" s="84"/>
      <c r="AI66" s="97">
        <f>SUM(AI67:AI71)</f>
        <v>100</v>
      </c>
      <c r="AJ66" s="97"/>
      <c r="AK66" s="97">
        <f>SUM(AK67:AK71)</f>
        <v>100.00000000000001</v>
      </c>
      <c r="AL66" s="97"/>
      <c r="AM66" s="97">
        <f t="shared" ref="AM66:AO66" si="26">SUM(AM67:AM71)</f>
        <v>99.999999999999986</v>
      </c>
      <c r="AO66" s="97">
        <f t="shared" si="26"/>
        <v>100.00000000000001</v>
      </c>
      <c r="AQ66" s="97">
        <f t="shared" ref="AQ66:AS66" si="27">SUM(AQ67:AQ71)</f>
        <v>99.999999999999986</v>
      </c>
      <c r="AS66" s="97">
        <f t="shared" si="27"/>
        <v>99.999999999999986</v>
      </c>
    </row>
    <row r="67" spans="1:45" s="4" customFormat="1" ht="12">
      <c r="A67" s="144" t="s">
        <v>60</v>
      </c>
      <c r="B67" s="76">
        <v>10556.42084611541</v>
      </c>
      <c r="C67" s="84"/>
      <c r="D67" s="76">
        <v>8291.8753115963409</v>
      </c>
      <c r="E67" s="84"/>
      <c r="F67" s="76">
        <v>6097.7232421736135</v>
      </c>
      <c r="G67" s="234"/>
      <c r="H67" s="76">
        <v>5816</v>
      </c>
      <c r="I67" s="234"/>
      <c r="J67" s="76">
        <v>4208.8452224275979</v>
      </c>
      <c r="K67" s="76"/>
      <c r="L67" s="76">
        <v>5134.1818300690893</v>
      </c>
      <c r="M67" s="76"/>
      <c r="N67" s="76">
        <v>3184</v>
      </c>
      <c r="O67" s="76"/>
      <c r="P67" s="76">
        <v>2699.2113939999999</v>
      </c>
      <c r="Q67" s="76"/>
      <c r="R67" s="76">
        <v>3338.6691628910567</v>
      </c>
      <c r="S67" s="76"/>
      <c r="T67" s="76">
        <v>5168</v>
      </c>
      <c r="U67" s="76"/>
      <c r="V67" s="76">
        <v>5342.7785286899989</v>
      </c>
      <c r="W67" s="76"/>
      <c r="X67" s="76"/>
      <c r="Y67" s="100">
        <v>18.319394598506424</v>
      </c>
      <c r="Z67" s="99"/>
      <c r="AA67" s="100">
        <v>15.381186349100695</v>
      </c>
      <c r="AB67" s="99"/>
      <c r="AC67" s="100">
        <v>13.0013068297635</v>
      </c>
      <c r="AD67" s="99"/>
      <c r="AE67" s="100">
        <v>14.214488219767329</v>
      </c>
      <c r="AF67" s="99"/>
      <c r="AG67" s="100">
        <v>11.012317127886698</v>
      </c>
      <c r="AH67" s="234"/>
      <c r="AI67" s="100">
        <f>L67/SUM($L$67:$L$71)*100</f>
        <v>13.374318735001403</v>
      </c>
      <c r="AJ67" s="100"/>
      <c r="AK67" s="100">
        <f>N67/SUM($N$67:$N$71)*100</f>
        <v>12.806177854643447</v>
      </c>
      <c r="AL67" s="100"/>
      <c r="AM67" s="100">
        <f>P67/SUM($P$67:$P$71)*100</f>
        <v>11.326513599120544</v>
      </c>
      <c r="AO67" s="100">
        <f>R67/SUM($R$67:$R$71)*100</f>
        <v>12.208899723947365</v>
      </c>
      <c r="AQ67" s="100">
        <f>T67/SUM(T$67:T$71)*100</f>
        <v>13.785377043932886</v>
      </c>
      <c r="AS67" s="100">
        <f>V67/SUM(V$67:V$71)*100</f>
        <v>14.250972888765794</v>
      </c>
    </row>
    <row r="68" spans="1:45" s="4" customFormat="1" ht="12">
      <c r="A68" s="144" t="s">
        <v>30</v>
      </c>
      <c r="B68" s="76">
        <v>42584.929777521473</v>
      </c>
      <c r="C68" s="84"/>
      <c r="D68" s="76">
        <v>40046.576020342298</v>
      </c>
      <c r="E68" s="84"/>
      <c r="F68" s="76">
        <v>34119.167520239462</v>
      </c>
      <c r="G68" s="234"/>
      <c r="H68" s="76">
        <v>25217</v>
      </c>
      <c r="I68" s="234"/>
      <c r="J68" s="76">
        <v>22205.522815073338</v>
      </c>
      <c r="K68" s="76"/>
      <c r="L68" s="76">
        <v>21302.001159808013</v>
      </c>
      <c r="M68" s="76"/>
      <c r="N68" s="76">
        <v>13675</v>
      </c>
      <c r="O68" s="76"/>
      <c r="P68" s="76">
        <v>12623.167589999999</v>
      </c>
      <c r="Q68" s="76"/>
      <c r="R68" s="76">
        <v>16448.436381065236</v>
      </c>
      <c r="S68" s="76"/>
      <c r="T68" s="76">
        <v>19837</v>
      </c>
      <c r="U68" s="76"/>
      <c r="V68" s="76">
        <v>23218.288045710055</v>
      </c>
      <c r="W68" s="76"/>
      <c r="X68" s="76"/>
      <c r="Y68" s="100">
        <v>73.901007161075569</v>
      </c>
      <c r="Z68" s="97"/>
      <c r="AA68" s="100">
        <v>74.285228041342506</v>
      </c>
      <c r="AB68" s="99"/>
      <c r="AC68" s="100">
        <v>72.747441641613349</v>
      </c>
      <c r="AD68" s="99"/>
      <c r="AE68" s="100">
        <v>61.631146739661745</v>
      </c>
      <c r="AF68" s="99"/>
      <c r="AG68" s="100">
        <v>58.10008358755168</v>
      </c>
      <c r="AH68" s="234"/>
      <c r="AI68" s="100">
        <f>L68/SUM($L$67:$L$71)*100</f>
        <v>55.490779764768881</v>
      </c>
      <c r="AJ68" s="100"/>
      <c r="AK68" s="100">
        <f>N68/SUM($N$67:$N$71)*100</f>
        <v>55.001407714274222</v>
      </c>
      <c r="AL68" s="100"/>
      <c r="AM68" s="100">
        <f>P68/SUM($P$67:$P$71)*100</f>
        <v>52.969722819758033</v>
      </c>
      <c r="AO68" s="100">
        <f>R68/SUM($R$67:$R$71)*100</f>
        <v>60.148909818383814</v>
      </c>
      <c r="AQ68" s="100">
        <f t="shared" ref="AQ68:AQ71" si="28">T68/SUM(T$67:T$71)*100</f>
        <v>52.914188161860807</v>
      </c>
      <c r="AS68" s="100">
        <f>V68/SUM(V$67:V$71)*100</f>
        <v>61.930920715910432</v>
      </c>
    </row>
    <row r="69" spans="1:45" s="4" customFormat="1" ht="12">
      <c r="A69" s="144" t="s">
        <v>31</v>
      </c>
      <c r="B69" s="76">
        <v>3809.3110406865967</v>
      </c>
      <c r="C69" s="84"/>
      <c r="D69" s="76">
        <v>5207.8637055700747</v>
      </c>
      <c r="E69" s="84"/>
      <c r="F69" s="76">
        <v>6307.0249025348767</v>
      </c>
      <c r="G69" s="234"/>
      <c r="H69" s="76">
        <v>9494</v>
      </c>
      <c r="I69" s="234"/>
      <c r="J69" s="76">
        <v>11160.917028639127</v>
      </c>
      <c r="K69" s="76"/>
      <c r="L69" s="76">
        <v>11187.815510924354</v>
      </c>
      <c r="M69" s="76"/>
      <c r="N69" s="76">
        <v>7350</v>
      </c>
      <c r="O69" s="76"/>
      <c r="P69" s="76">
        <v>8109.4646819999998</v>
      </c>
      <c r="Q69" s="76"/>
      <c r="R69" s="76">
        <v>7119.5068039375019</v>
      </c>
      <c r="S69" s="76"/>
      <c r="T69" s="76">
        <v>11604</v>
      </c>
      <c r="U69" s="76"/>
      <c r="V69" s="76">
        <v>8557.199072059997</v>
      </c>
      <c r="W69" s="76"/>
      <c r="X69" s="76"/>
      <c r="Y69" s="100">
        <v>6.6105996644179266</v>
      </c>
      <c r="Z69" s="99"/>
      <c r="AA69" s="100">
        <v>9.6604349590334166</v>
      </c>
      <c r="AB69" s="99"/>
      <c r="AC69" s="100">
        <v>13.447570951348284</v>
      </c>
      <c r="AD69" s="99"/>
      <c r="AE69" s="100">
        <v>23.203636719131879</v>
      </c>
      <c r="AF69" s="99"/>
      <c r="AG69" s="100">
        <v>29.202204229908403</v>
      </c>
      <c r="AH69" s="234"/>
      <c r="AI69" s="100">
        <f>L69/SUM($L$67:$L$71)*100</f>
        <v>29.143769259430641</v>
      </c>
      <c r="AJ69" s="100"/>
      <c r="AK69" s="100">
        <f>N69/SUM($N$67:$N$71)*100</f>
        <v>29.561999758677555</v>
      </c>
      <c r="AL69" s="100"/>
      <c r="AM69" s="100">
        <f>P69/SUM($P$67:$P$71)*100</f>
        <v>34.029184304140045</v>
      </c>
      <c r="AO69" s="100">
        <f>R69/SUM($R$67:$R$71)*100</f>
        <v>26.034728334078505</v>
      </c>
      <c r="AQ69" s="100">
        <f t="shared" si="28"/>
        <v>30.953079570007201</v>
      </c>
      <c r="AS69" s="100">
        <f>V69/SUM(V$67:V$71)*100</f>
        <v>22.82490493005696</v>
      </c>
    </row>
    <row r="70" spans="1:45" s="4" customFormat="1" ht="12">
      <c r="A70" s="144" t="s">
        <v>32</v>
      </c>
      <c r="B70" s="76">
        <v>612.00908731485242</v>
      </c>
      <c r="C70" s="84"/>
      <c r="D70" s="76">
        <v>336.39296019001625</v>
      </c>
      <c r="E70" s="235" t="s">
        <v>76</v>
      </c>
      <c r="F70" s="76">
        <v>341.38271897881236</v>
      </c>
      <c r="G70" s="235" t="s">
        <v>76</v>
      </c>
      <c r="H70" s="76">
        <v>380</v>
      </c>
      <c r="I70" s="235" t="s">
        <v>76</v>
      </c>
      <c r="J70" s="76">
        <v>592.06506323070096</v>
      </c>
      <c r="K70" s="76"/>
      <c r="L70" s="76">
        <v>736.41663376076337</v>
      </c>
      <c r="M70" s="76"/>
      <c r="N70" s="76">
        <v>626</v>
      </c>
      <c r="O70" s="76"/>
      <c r="P70" s="76">
        <v>399.06749989999997</v>
      </c>
      <c r="Q70" s="76" t="s">
        <v>76</v>
      </c>
      <c r="R70" s="76">
        <v>426.28008484164104</v>
      </c>
      <c r="S70" s="76" t="s">
        <v>76</v>
      </c>
      <c r="T70" s="76">
        <v>880</v>
      </c>
      <c r="U70" s="76" t="s">
        <v>76</v>
      </c>
      <c r="V70" s="76">
        <v>372.35741760999997</v>
      </c>
      <c r="W70" s="76" t="s">
        <v>76</v>
      </c>
      <c r="X70" s="76"/>
      <c r="Y70" s="100">
        <v>1.0620679235726238</v>
      </c>
      <c r="Z70" s="99"/>
      <c r="AA70" s="100">
        <v>0.6239991091004643</v>
      </c>
      <c r="AB70" s="99"/>
      <c r="AC70" s="100">
        <v>0.72788175185207871</v>
      </c>
      <c r="AD70" s="99"/>
      <c r="AE70" s="100">
        <v>0.92873203636719137</v>
      </c>
      <c r="AF70" s="99"/>
      <c r="AG70" s="100">
        <v>1.5491204575297086</v>
      </c>
      <c r="AH70" s="235"/>
      <c r="AI70" s="100">
        <f>L70/SUM($L$67:$L$71)*100</f>
        <v>1.9183330679857724</v>
      </c>
      <c r="AJ70" s="100"/>
      <c r="AK70" s="100">
        <f>N70/SUM($N$67:$N$71)*100</f>
        <v>2.5177975304669591</v>
      </c>
      <c r="AL70" s="100"/>
      <c r="AM70" s="100">
        <f>P70/SUM($P$67:$P$71)*100</f>
        <v>1.6745792769813668</v>
      </c>
      <c r="AO70" s="100">
        <f>R70/SUM($R$67:$R$71)*100</f>
        <v>1.5588279509673582</v>
      </c>
      <c r="AQ70" s="100">
        <f t="shared" si="28"/>
        <v>2.3473552241990983</v>
      </c>
      <c r="AS70" s="100">
        <f>V70/SUM(V$67:V$71)*100</f>
        <v>0.99320146526680886</v>
      </c>
    </row>
    <row r="71" spans="1:45" s="2" customFormat="1" ht="12">
      <c r="A71" s="122" t="s">
        <v>33</v>
      </c>
      <c r="B71" s="76">
        <v>61.618027948717938</v>
      </c>
      <c r="C71" s="235" t="s">
        <v>76</v>
      </c>
      <c r="D71" s="76">
        <v>26.497205326153846</v>
      </c>
      <c r="E71" s="235" t="s">
        <v>76</v>
      </c>
      <c r="F71" s="76">
        <v>35.550292410026685</v>
      </c>
      <c r="G71" s="235" t="s">
        <v>76</v>
      </c>
      <c r="H71" s="76">
        <v>9</v>
      </c>
      <c r="I71" s="235" t="s">
        <v>76</v>
      </c>
      <c r="J71" s="76">
        <v>52.083379036481112</v>
      </c>
      <c r="K71" s="76" t="s">
        <v>76</v>
      </c>
      <c r="L71" s="76">
        <v>27.946409660775075</v>
      </c>
      <c r="M71" s="76" t="s">
        <v>76</v>
      </c>
      <c r="N71" s="76">
        <v>28</v>
      </c>
      <c r="O71" s="76" t="s">
        <v>76</v>
      </c>
      <c r="P71" s="76">
        <v>0</v>
      </c>
      <c r="Q71" s="76"/>
      <c r="R71" s="76">
        <v>13.299594236204525</v>
      </c>
      <c r="S71" s="76" t="s">
        <v>76</v>
      </c>
      <c r="T71" s="76">
        <v>0</v>
      </c>
      <c r="U71" s="76"/>
      <c r="V71" s="76">
        <v>0</v>
      </c>
      <c r="W71" s="76"/>
      <c r="X71" s="76"/>
      <c r="Y71" s="100">
        <v>0.10693065242749801</v>
      </c>
      <c r="Z71" s="99"/>
      <c r="AA71" s="100">
        <v>4.9151541422961069E-2</v>
      </c>
      <c r="AB71" s="110"/>
      <c r="AC71" s="100">
        <v>7.5798825422882285E-2</v>
      </c>
      <c r="AD71" s="110"/>
      <c r="AE71" s="100">
        <v>2.199628507185453E-2</v>
      </c>
      <c r="AF71" s="110"/>
      <c r="AG71" s="100">
        <v>0.13627459712353973</v>
      </c>
      <c r="AH71" s="235"/>
      <c r="AI71" s="100">
        <f>L71/SUM($L$67:$L$71)*100</f>
        <v>7.2799172813304627E-2</v>
      </c>
      <c r="AJ71" s="100"/>
      <c r="AK71" s="100">
        <f>N71/SUM($N$67:$N$71)*100</f>
        <v>0.11261714193781926</v>
      </c>
      <c r="AL71" s="100"/>
      <c r="AM71" s="100">
        <f>P71/SUM($P$67:$P$71)*100</f>
        <v>0</v>
      </c>
      <c r="AO71" s="100">
        <f>R71/SUM($R$67:$R$71)*100</f>
        <v>4.8634172622963705E-2</v>
      </c>
      <c r="AQ71" s="100">
        <f t="shared" si="28"/>
        <v>0</v>
      </c>
      <c r="AS71" s="100">
        <f>V71/SUM(V$67:V$71)*100</f>
        <v>0</v>
      </c>
    </row>
    <row r="72" spans="1:45" s="4" customFormat="1" ht="12">
      <c r="A72" s="49" t="s">
        <v>156</v>
      </c>
      <c r="B72" s="76">
        <v>1085.2705153895108</v>
      </c>
      <c r="C72" s="84"/>
      <c r="D72" s="76">
        <v>1982.023166007426</v>
      </c>
      <c r="E72" s="84"/>
      <c r="F72" s="76">
        <v>1660.980736534425</v>
      </c>
      <c r="G72" s="235"/>
      <c r="H72" s="76">
        <v>1006</v>
      </c>
      <c r="I72" s="235"/>
      <c r="J72" s="76">
        <v>842.03149145967518</v>
      </c>
      <c r="K72" s="76"/>
      <c r="L72" s="76">
        <v>936.80834729068715</v>
      </c>
      <c r="M72" s="76"/>
      <c r="N72" s="76">
        <v>510</v>
      </c>
      <c r="O72" s="76"/>
      <c r="P72" s="76">
        <v>862.36390770000003</v>
      </c>
      <c r="Q72" s="76"/>
      <c r="R72" s="76">
        <v>813.35862230885266</v>
      </c>
      <c r="S72" s="76"/>
      <c r="T72" s="76">
        <v>2170</v>
      </c>
      <c r="U72" s="76"/>
      <c r="V72" s="76">
        <v>3882.2817975100002</v>
      </c>
      <c r="W72" s="76"/>
      <c r="X72" s="76"/>
      <c r="Y72" s="139" t="s">
        <v>74</v>
      </c>
      <c r="Z72" s="107"/>
      <c r="AA72" s="139" t="s">
        <v>74</v>
      </c>
      <c r="AB72" s="100"/>
      <c r="AC72" s="139" t="s">
        <v>74</v>
      </c>
      <c r="AD72" s="100"/>
      <c r="AE72" s="139" t="s">
        <v>74</v>
      </c>
      <c r="AF72" s="100"/>
      <c r="AG72" s="139" t="s">
        <v>74</v>
      </c>
      <c r="AH72" s="235"/>
      <c r="AI72" s="139" t="s">
        <v>74</v>
      </c>
      <c r="AJ72" s="139"/>
      <c r="AK72" s="139" t="s">
        <v>74</v>
      </c>
      <c r="AL72" s="139"/>
      <c r="AM72" s="139" t="s">
        <v>74</v>
      </c>
      <c r="AO72" s="139" t="s">
        <v>74</v>
      </c>
      <c r="AQ72" s="139" t="s">
        <v>74</v>
      </c>
      <c r="AS72" s="139" t="s">
        <v>74</v>
      </c>
    </row>
    <row r="73" spans="1:45" s="4" customFormat="1" ht="6.6" customHeight="1">
      <c r="A73" s="45"/>
      <c r="B73" s="33"/>
      <c r="C73" s="84"/>
      <c r="D73" s="33"/>
      <c r="E73" s="84"/>
      <c r="F73" s="33"/>
      <c r="G73" s="84"/>
      <c r="H73" s="33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101"/>
      <c r="Z73" s="101"/>
      <c r="AA73" s="101"/>
      <c r="AB73" s="103"/>
      <c r="AC73" s="101"/>
      <c r="AD73" s="103"/>
      <c r="AE73" s="101"/>
      <c r="AF73" s="103"/>
      <c r="AG73" s="84"/>
      <c r="AH73" s="84"/>
      <c r="AI73" s="84"/>
      <c r="AJ73" s="84"/>
    </row>
    <row r="74" spans="1:45" s="22" customFormat="1" ht="24">
      <c r="A74" s="176" t="s">
        <v>198</v>
      </c>
      <c r="B74" s="75">
        <v>58709.559294976541</v>
      </c>
      <c r="C74" s="84"/>
      <c r="D74" s="75">
        <v>55891.228369032302</v>
      </c>
      <c r="E74" s="84"/>
      <c r="F74" s="75">
        <v>48561.829412871179</v>
      </c>
      <c r="G74" s="84"/>
      <c r="H74" s="75">
        <v>41922</v>
      </c>
      <c r="I74" s="84"/>
      <c r="J74" s="75">
        <f>J75+J82+J83</f>
        <v>39061.464999867057</v>
      </c>
      <c r="K74" s="84"/>
      <c r="L74" s="75">
        <f>L75+L82+L83</f>
        <v>39325.169891513804</v>
      </c>
      <c r="M74" s="75"/>
      <c r="N74" s="75">
        <f t="shared" ref="N74:R74" si="29">N75+N82+N83</f>
        <v>25373</v>
      </c>
      <c r="O74" s="75"/>
      <c r="P74" s="75">
        <f t="shared" si="29"/>
        <v>24693.275073069999</v>
      </c>
      <c r="Q74" s="84"/>
      <c r="R74" s="75">
        <f t="shared" si="29"/>
        <v>28159.5506492805</v>
      </c>
      <c r="S74" s="84"/>
      <c r="T74" s="75">
        <f>T75+T82+T83</f>
        <v>39657</v>
      </c>
      <c r="U74" s="84"/>
      <c r="V74" s="75">
        <f>V75+V82+V83</f>
        <v>41372.904861579998</v>
      </c>
      <c r="W74" s="84"/>
      <c r="X74" s="84"/>
      <c r="Y74" s="97">
        <v>100.00000000000003</v>
      </c>
      <c r="Z74" s="97"/>
      <c r="AA74" s="97">
        <v>100.00000000000001</v>
      </c>
      <c r="AB74" s="97"/>
      <c r="AC74" s="97">
        <v>100.00000000000001</v>
      </c>
      <c r="AD74" s="97"/>
      <c r="AE74" s="97">
        <v>100</v>
      </c>
      <c r="AF74" s="97"/>
      <c r="AG74" s="97">
        <f>AG75+AG82</f>
        <v>99.999999999999986</v>
      </c>
      <c r="AH74" s="84"/>
      <c r="AI74" s="97">
        <f>AI75+AI82</f>
        <v>100</v>
      </c>
      <c r="AJ74" s="97"/>
      <c r="AK74" s="97">
        <f>AK75+AK82</f>
        <v>100</v>
      </c>
      <c r="AL74" s="97"/>
      <c r="AM74" s="97">
        <f t="shared" ref="AM74:AO74" si="30">AM75+AM82</f>
        <v>100</v>
      </c>
      <c r="AO74" s="97">
        <f t="shared" si="30"/>
        <v>99.999999999999986</v>
      </c>
      <c r="AQ74" s="97">
        <f t="shared" ref="AQ74:AS74" si="31">AQ75+AQ82</f>
        <v>100</v>
      </c>
      <c r="AS74" s="97">
        <f t="shared" si="31"/>
        <v>100.00000000000001</v>
      </c>
    </row>
    <row r="75" spans="1:45" s="26" customFormat="1" ht="24">
      <c r="A75" s="144" t="s">
        <v>68</v>
      </c>
      <c r="B75" s="76">
        <v>54920.352277822902</v>
      </c>
      <c r="C75" s="84"/>
      <c r="D75" s="76">
        <v>52474.739598516848</v>
      </c>
      <c r="E75" s="84"/>
      <c r="F75" s="76">
        <v>46822.697413247981</v>
      </c>
      <c r="G75" s="84"/>
      <c r="H75" s="76">
        <v>40197</v>
      </c>
      <c r="I75" s="84"/>
      <c r="J75" s="76">
        <f>SUM(J76:J81)</f>
        <v>37030.99937979813</v>
      </c>
      <c r="K75" s="84"/>
      <c r="L75" s="76">
        <f>SUM(L76:L81)</f>
        <v>37086.099523243785</v>
      </c>
      <c r="M75" s="76"/>
      <c r="N75" s="76">
        <f t="shared" ref="N75" si="32">SUM(N76:N81)</f>
        <v>23201</v>
      </c>
      <c r="O75" s="76"/>
      <c r="P75" s="76">
        <f>SUM(P76:P81)</f>
        <v>22845.688093199999</v>
      </c>
      <c r="Q75" s="84"/>
      <c r="R75" s="76">
        <f>SUM(R76:R81)</f>
        <v>25960.564743197756</v>
      </c>
      <c r="S75" s="84"/>
      <c r="T75" s="76">
        <f>SUM(T76:T81)</f>
        <v>34648</v>
      </c>
      <c r="U75" s="84"/>
      <c r="V75" s="76">
        <f>SUM(V76:V81)</f>
        <v>38340.395946159995</v>
      </c>
      <c r="W75" s="84"/>
      <c r="X75" s="84"/>
      <c r="Y75" s="100">
        <v>94.53664239738572</v>
      </c>
      <c r="Z75" s="99"/>
      <c r="AA75" s="100">
        <v>95.673319119421379</v>
      </c>
      <c r="AB75" s="99"/>
      <c r="AC75" s="100">
        <v>97.963751924564733</v>
      </c>
      <c r="AD75" s="99"/>
      <c r="AE75" s="100">
        <v>97.27041742286751</v>
      </c>
      <c r="AF75" s="99"/>
      <c r="AG75" s="100">
        <f>SUM(AG76:AG81)</f>
        <v>96.331305798527964</v>
      </c>
      <c r="AH75" s="84"/>
      <c r="AI75" s="102">
        <f t="shared" ref="AI75:AI82" si="33">L75/SUM($L$75+$L$82)*100</f>
        <v>95.98050197439612</v>
      </c>
      <c r="AJ75" s="102"/>
      <c r="AK75" s="102">
        <f t="shared" ref="AK75:AK82" si="34">N75/SUM($N$75+$N$82)*100</f>
        <v>92.177195073500201</v>
      </c>
      <c r="AL75" s="102"/>
      <c r="AM75" s="102">
        <f t="shared" ref="AM75:AM82" si="35">P75/SUM($P$75+$P$82)*100</f>
        <v>92.856973929547109</v>
      </c>
      <c r="AO75" s="102">
        <f t="shared" ref="AO75:AO82" si="36">R75/SUM($R$75+$R$82)*100</f>
        <v>92.571597686031723</v>
      </c>
      <c r="AQ75" s="102">
        <f t="shared" ref="AQ75:AQ82" si="37">T75/SUM($T$75+$T$82)*100</f>
        <v>89.101476109653859</v>
      </c>
      <c r="AS75" s="102">
        <f>V75/SUM($V$75+$V$82)*100</f>
        <v>93.067524852907283</v>
      </c>
    </row>
    <row r="76" spans="1:45" s="4" customFormat="1" ht="24">
      <c r="A76" s="143" t="s">
        <v>193</v>
      </c>
      <c r="B76" s="76">
        <v>14249.281452208288</v>
      </c>
      <c r="C76" s="84"/>
      <c r="D76" s="76">
        <v>17071.835702231641</v>
      </c>
      <c r="E76" s="84"/>
      <c r="F76" s="76">
        <v>18925.781226611034</v>
      </c>
      <c r="G76" s="141"/>
      <c r="H76" s="76">
        <v>13372</v>
      </c>
      <c r="I76" s="141"/>
      <c r="J76" s="76">
        <v>11484.449469883075</v>
      </c>
      <c r="K76" s="141"/>
      <c r="L76" s="76">
        <v>9759.6193576584246</v>
      </c>
      <c r="M76" s="141"/>
      <c r="N76" s="76">
        <v>6080</v>
      </c>
      <c r="O76" s="141"/>
      <c r="P76" s="76">
        <v>6915.771866</v>
      </c>
      <c r="Q76" s="141"/>
      <c r="R76" s="76">
        <v>11721.913171933678</v>
      </c>
      <c r="S76" s="141"/>
      <c r="T76" s="76">
        <v>15332</v>
      </c>
      <c r="U76" s="141"/>
      <c r="V76" s="76">
        <v>15612.112819100003</v>
      </c>
      <c r="W76" s="141"/>
      <c r="X76" s="141"/>
      <c r="Y76" s="100">
        <v>24.527869345278635</v>
      </c>
      <c r="Z76" s="99"/>
      <c r="AA76" s="100">
        <v>31.125817823783986</v>
      </c>
      <c r="AB76" s="99"/>
      <c r="AC76" s="100">
        <v>39.597046720715554</v>
      </c>
      <c r="AD76" s="99"/>
      <c r="AE76" s="100">
        <v>32.358136721113127</v>
      </c>
      <c r="AF76" s="99"/>
      <c r="AG76" s="100">
        <v>29.875294546184616</v>
      </c>
      <c r="AH76" s="141"/>
      <c r="AI76" s="102">
        <f t="shared" si="33"/>
        <v>25.258336063084492</v>
      </c>
      <c r="AJ76" s="102"/>
      <c r="AK76" s="102">
        <f t="shared" si="34"/>
        <v>24.155740961462058</v>
      </c>
      <c r="AL76" s="102"/>
      <c r="AM76" s="102">
        <f t="shared" si="35"/>
        <v>28.109358984683023</v>
      </c>
      <c r="AO76" s="102">
        <f t="shared" si="36"/>
        <v>41.79863731767103</v>
      </c>
      <c r="AQ76" s="102">
        <f t="shared" si="37"/>
        <v>39.428071799619403</v>
      </c>
      <c r="AS76" s="102">
        <f>V76/SUM($V$75+$V$82)*100</f>
        <v>37.896862093921747</v>
      </c>
    </row>
    <row r="77" spans="1:45" s="4" customFormat="1" ht="12">
      <c r="A77" s="143" t="s">
        <v>95</v>
      </c>
      <c r="B77" s="76">
        <v>23970.90903754142</v>
      </c>
      <c r="C77" s="84"/>
      <c r="D77" s="76">
        <v>15933.266864965666</v>
      </c>
      <c r="E77" s="84"/>
      <c r="F77" s="76">
        <v>13710.989384453098</v>
      </c>
      <c r="G77" s="141"/>
      <c r="H77" s="76">
        <v>16242</v>
      </c>
      <c r="I77" s="141"/>
      <c r="J77" s="76">
        <v>13773.034245013634</v>
      </c>
      <c r="K77" s="141"/>
      <c r="L77" s="76">
        <v>17275.287662678627</v>
      </c>
      <c r="M77" s="141"/>
      <c r="N77" s="76">
        <v>8496</v>
      </c>
      <c r="O77" s="141"/>
      <c r="P77" s="76">
        <v>7885.9143439999998</v>
      </c>
      <c r="Q77" s="141"/>
      <c r="R77" s="76">
        <v>7537.4191327242779</v>
      </c>
      <c r="S77" s="141"/>
      <c r="T77" s="76">
        <v>11178</v>
      </c>
      <c r="U77" s="141"/>
      <c r="V77" s="76">
        <v>11996.451446549994</v>
      </c>
      <c r="W77" s="141"/>
      <c r="X77" s="141"/>
      <c r="Y77" s="100">
        <v>41.262103421310144</v>
      </c>
      <c r="Z77" s="99"/>
      <c r="AA77" s="100">
        <v>29.049949309893258</v>
      </c>
      <c r="AB77" s="99"/>
      <c r="AC77" s="100">
        <v>28.686513953783138</v>
      </c>
      <c r="AD77" s="99"/>
      <c r="AE77" s="100">
        <v>39.303085299455539</v>
      </c>
      <c r="AF77" s="99"/>
      <c r="AG77" s="100">
        <v>35.828748774028874</v>
      </c>
      <c r="AH77" s="141"/>
      <c r="AI77" s="102">
        <f t="shared" si="33"/>
        <v>44.709225368302086</v>
      </c>
      <c r="AJ77" s="102"/>
      <c r="AK77" s="102">
        <f t="shared" si="34"/>
        <v>33.754469606674611</v>
      </c>
      <c r="AL77" s="102"/>
      <c r="AM77" s="102">
        <f t="shared" si="35"/>
        <v>32.052531736586516</v>
      </c>
      <c r="AO77" s="102">
        <f t="shared" si="36"/>
        <v>26.877340244625316</v>
      </c>
      <c r="AQ77" s="102">
        <f t="shared" si="37"/>
        <v>28.745563956179605</v>
      </c>
      <c r="AS77" s="102">
        <f>V77/SUM($V$75+$V$82)*100</f>
        <v>29.120201176751507</v>
      </c>
    </row>
    <row r="78" spans="1:45" s="4" customFormat="1" ht="12">
      <c r="A78" s="10" t="s">
        <v>35</v>
      </c>
      <c r="B78" s="76">
        <v>5557</v>
      </c>
      <c r="C78" s="84"/>
      <c r="D78" s="76">
        <v>10323.698095700365</v>
      </c>
      <c r="E78" s="84"/>
      <c r="F78" s="76">
        <v>6602.8853800112693</v>
      </c>
      <c r="G78" s="141"/>
      <c r="H78" s="76">
        <v>1956</v>
      </c>
      <c r="I78" s="141"/>
      <c r="J78" s="76">
        <v>1623.6050286905456</v>
      </c>
      <c r="K78" s="141"/>
      <c r="L78" s="76">
        <v>1043.6315591355901</v>
      </c>
      <c r="M78" s="141"/>
      <c r="N78" s="76">
        <v>238</v>
      </c>
      <c r="O78" s="141" t="s">
        <v>76</v>
      </c>
      <c r="P78" s="76">
        <v>376.45593059999999</v>
      </c>
      <c r="Q78" s="141" t="s">
        <v>76</v>
      </c>
      <c r="R78" s="76">
        <v>189.55919500218093</v>
      </c>
      <c r="S78" s="141" t="s">
        <v>76</v>
      </c>
      <c r="T78" s="76">
        <v>929</v>
      </c>
      <c r="U78" s="141" t="s">
        <v>76</v>
      </c>
      <c r="V78" s="76">
        <v>1358.6026028800006</v>
      </c>
      <c r="W78" s="141"/>
      <c r="X78" s="141"/>
      <c r="Y78" s="100">
        <v>9.5654907518575261</v>
      </c>
      <c r="Z78" s="99"/>
      <c r="AA78" s="100">
        <v>18.822436661132482</v>
      </c>
      <c r="AB78" s="99"/>
      <c r="AC78" s="100">
        <v>13.814740736631331</v>
      </c>
      <c r="AD78" s="99"/>
      <c r="AE78" s="100">
        <v>4.733212341197822</v>
      </c>
      <c r="AF78" s="99"/>
      <c r="AG78" s="100">
        <v>4.2235963148253912</v>
      </c>
      <c r="AH78" s="141"/>
      <c r="AI78" s="102">
        <f t="shared" si="33"/>
        <v>2.7009656504689836</v>
      </c>
      <c r="AJ78" s="102"/>
      <c r="AK78" s="102">
        <f t="shared" si="34"/>
        <v>0.945570123162495</v>
      </c>
      <c r="AL78" s="102"/>
      <c r="AM78" s="102">
        <f t="shared" si="35"/>
        <v>1.5301162473522689</v>
      </c>
      <c r="AO78" s="102">
        <f t="shared" si="36"/>
        <v>0.6759405163567499</v>
      </c>
      <c r="AQ78" s="102">
        <f t="shared" si="37"/>
        <v>2.3890346139998972</v>
      </c>
      <c r="AS78" s="102">
        <f>V78/SUM($V$75+$V$82)*100</f>
        <v>3.2978736496700898</v>
      </c>
    </row>
    <row r="79" spans="1:45" s="4" customFormat="1" ht="12">
      <c r="A79" s="143" t="s">
        <v>36</v>
      </c>
      <c r="B79" s="76">
        <v>4234.6023988958423</v>
      </c>
      <c r="C79" s="84"/>
      <c r="D79" s="76">
        <v>3167.6752115618683</v>
      </c>
      <c r="E79" s="84"/>
      <c r="F79" s="76">
        <v>4021.9974242414469</v>
      </c>
      <c r="G79" s="141"/>
      <c r="H79" s="76">
        <v>3720</v>
      </c>
      <c r="I79" s="141"/>
      <c r="J79" s="76">
        <v>4447.7684754132852</v>
      </c>
      <c r="K79" s="141"/>
      <c r="L79" s="76">
        <v>4743.1757194298689</v>
      </c>
      <c r="M79" s="141"/>
      <c r="N79" s="76">
        <v>6113</v>
      </c>
      <c r="O79" s="141"/>
      <c r="P79" s="76">
        <v>6004.093151</v>
      </c>
      <c r="Q79" s="141"/>
      <c r="R79" s="76">
        <v>5651.2042393188794</v>
      </c>
      <c r="S79" s="141"/>
      <c r="T79" s="76">
        <v>1900</v>
      </c>
      <c r="U79" s="141"/>
      <c r="V79" s="76">
        <v>3776.2422643499999</v>
      </c>
      <c r="W79" s="141"/>
      <c r="X79" s="141"/>
      <c r="Y79" s="100">
        <v>7.2891938248032888</v>
      </c>
      <c r="Z79" s="99"/>
      <c r="AA79" s="100">
        <v>5.7753883811746451</v>
      </c>
      <c r="AB79" s="99"/>
      <c r="AC79" s="100">
        <v>8.4149350566493961</v>
      </c>
      <c r="AD79" s="99"/>
      <c r="AE79" s="100">
        <v>9.0018148820326669</v>
      </c>
      <c r="AF79" s="99"/>
      <c r="AG79" s="100">
        <v>11.57028846917459</v>
      </c>
      <c r="AH79" s="141"/>
      <c r="AI79" s="102">
        <f t="shared" si="33"/>
        <v>12.27555316833241</v>
      </c>
      <c r="AJ79" s="102"/>
      <c r="AK79" s="102">
        <f t="shared" si="34"/>
        <v>24.28684942391736</v>
      </c>
      <c r="AL79" s="102"/>
      <c r="AM79" s="102">
        <f t="shared" si="35"/>
        <v>24.403813924034328</v>
      </c>
      <c r="AO79" s="102">
        <f t="shared" si="36"/>
        <v>20.151372300978114</v>
      </c>
      <c r="AQ79" s="102">
        <f t="shared" si="37"/>
        <v>4.8860772514529653</v>
      </c>
      <c r="AS79" s="102">
        <f>V79/SUM($V$75+$V$82)*100</f>
        <v>9.166455173846261</v>
      </c>
    </row>
    <row r="80" spans="1:45" s="4" customFormat="1" ht="24">
      <c r="A80" s="143" t="s">
        <v>69</v>
      </c>
      <c r="B80" s="76">
        <v>3970.1572469508146</v>
      </c>
      <c r="C80" s="84"/>
      <c r="D80" s="76">
        <v>1670.0141547018616</v>
      </c>
      <c r="E80" s="84"/>
      <c r="F80" s="76">
        <v>1472.5930724160612</v>
      </c>
      <c r="G80" s="141"/>
      <c r="H80" s="76">
        <v>2496</v>
      </c>
      <c r="I80" s="141"/>
      <c r="J80" s="76">
        <v>3198.3448067913268</v>
      </c>
      <c r="K80" s="141"/>
      <c r="L80" s="76">
        <v>1342.6256358287635</v>
      </c>
      <c r="M80" s="141"/>
      <c r="N80" s="76">
        <v>484</v>
      </c>
      <c r="O80" s="141"/>
      <c r="P80" s="76">
        <v>408.20323560000003</v>
      </c>
      <c r="Q80" s="141" t="s">
        <v>76</v>
      </c>
      <c r="R80" s="76">
        <v>395.53469786743761</v>
      </c>
      <c r="S80" s="141" t="s">
        <v>76</v>
      </c>
      <c r="T80" s="76">
        <v>3499</v>
      </c>
      <c r="U80" s="141"/>
      <c r="V80" s="76">
        <v>3429.2693934199979</v>
      </c>
      <c r="W80" s="141"/>
      <c r="X80" s="141"/>
      <c r="Y80" s="100">
        <v>6.8339935989073526</v>
      </c>
      <c r="Z80" s="99"/>
      <c r="AA80" s="100">
        <v>3.0448135308375668</v>
      </c>
      <c r="AB80" s="99"/>
      <c r="AC80" s="100">
        <v>3.0810002499168827</v>
      </c>
      <c r="AD80" s="99"/>
      <c r="AE80" s="100">
        <v>6.0399274047186928</v>
      </c>
      <c r="AF80" s="99"/>
      <c r="AG80" s="100">
        <v>8.3200760657901736</v>
      </c>
      <c r="AH80" s="141"/>
      <c r="AI80" s="102">
        <f t="shared" si="33"/>
        <v>3.4747758364227694</v>
      </c>
      <c r="AJ80" s="102"/>
      <c r="AK80" s="102">
        <f t="shared" si="34"/>
        <v>1.9229241160111246</v>
      </c>
      <c r="AL80" s="102"/>
      <c r="AM80" s="102">
        <f t="shared" si="35"/>
        <v>1.659154106080448</v>
      </c>
      <c r="AO80" s="102">
        <f t="shared" si="36"/>
        <v>1.4104191986595578</v>
      </c>
      <c r="AQ80" s="102">
        <f t="shared" si="37"/>
        <v>8.9980970014915389</v>
      </c>
      <c r="AS80" s="102">
        <f>V80/SUM($V$75+$V$82)*100</f>
        <v>8.3242127949749278</v>
      </c>
    </row>
    <row r="81" spans="1:46" s="4" customFormat="1" ht="12">
      <c r="A81" s="143" t="s">
        <v>103</v>
      </c>
      <c r="B81" s="76">
        <v>2938.4021422265355</v>
      </c>
      <c r="C81" s="84"/>
      <c r="D81" s="76">
        <v>4308.2495693554465</v>
      </c>
      <c r="E81" s="84"/>
      <c r="F81" s="76">
        <v>2088.4509255150683</v>
      </c>
      <c r="G81" s="141"/>
      <c r="H81" s="76">
        <v>2411</v>
      </c>
      <c r="I81" s="141"/>
      <c r="J81" s="76">
        <v>2503.7973540062653</v>
      </c>
      <c r="K81" s="141"/>
      <c r="L81" s="76">
        <v>2921.7595885125124</v>
      </c>
      <c r="M81" s="141"/>
      <c r="N81" s="76">
        <v>1790</v>
      </c>
      <c r="O81" s="141"/>
      <c r="P81" s="76">
        <v>1255.249566</v>
      </c>
      <c r="Q81" s="141"/>
      <c r="R81" s="76">
        <v>464.93430635130068</v>
      </c>
      <c r="S81" s="141" t="s">
        <v>76</v>
      </c>
      <c r="T81" s="76">
        <v>1810</v>
      </c>
      <c r="U81" s="141"/>
      <c r="V81" s="76">
        <v>2167.7174198599992</v>
      </c>
      <c r="W81" s="141"/>
      <c r="X81" s="141"/>
      <c r="Y81" s="100">
        <v>5.0579914552287688</v>
      </c>
      <c r="Z81" s="99"/>
      <c r="AA81" s="100">
        <v>7.8549134125994486</v>
      </c>
      <c r="AB81" s="99"/>
      <c r="AC81" s="100">
        <v>4.3695152068684218</v>
      </c>
      <c r="AD81" s="99"/>
      <c r="AE81" s="100">
        <v>5.8342407743496674</v>
      </c>
      <c r="AF81" s="99"/>
      <c r="AG81" s="100">
        <v>6.5133016285243333</v>
      </c>
      <c r="AH81" s="141"/>
      <c r="AI81" s="102">
        <f t="shared" si="33"/>
        <v>7.5616458877853887</v>
      </c>
      <c r="AJ81" s="102"/>
      <c r="AK81" s="102">
        <f t="shared" si="34"/>
        <v>7.1116408422725472</v>
      </c>
      <c r="AL81" s="102"/>
      <c r="AM81" s="102">
        <f t="shared" si="35"/>
        <v>5.1019989308105327</v>
      </c>
      <c r="AO81" s="102">
        <f t="shared" si="36"/>
        <v>1.6578881077409611</v>
      </c>
      <c r="AQ81" s="102">
        <f t="shared" si="37"/>
        <v>4.6546314869104561</v>
      </c>
      <c r="AS81" s="102">
        <f>V81/SUM($V$75+$V$82)*100</f>
        <v>5.2619199637427405</v>
      </c>
    </row>
    <row r="82" spans="1:46" s="26" customFormat="1" ht="12">
      <c r="A82" s="144" t="s">
        <v>34</v>
      </c>
      <c r="B82" s="76">
        <v>3173.8965605953963</v>
      </c>
      <c r="C82" s="84"/>
      <c r="D82" s="76">
        <v>2373.0905818250949</v>
      </c>
      <c r="E82" s="84"/>
      <c r="F82" s="76">
        <v>973.24393585733151</v>
      </c>
      <c r="G82" s="141"/>
      <c r="H82" s="76">
        <v>1128</v>
      </c>
      <c r="I82" s="141"/>
      <c r="J82" s="76">
        <v>1410.2934821989666</v>
      </c>
      <c r="K82" s="141"/>
      <c r="L82" s="76">
        <v>1553.101939921014</v>
      </c>
      <c r="M82" s="141"/>
      <c r="N82" s="76">
        <v>1969</v>
      </c>
      <c r="O82" s="141"/>
      <c r="P82" s="76">
        <v>1757.405381</v>
      </c>
      <c r="Q82" s="141"/>
      <c r="R82" s="76">
        <v>2083.2039635348319</v>
      </c>
      <c r="S82" s="141"/>
      <c r="T82" s="76">
        <v>4238</v>
      </c>
      <c r="U82" s="141"/>
      <c r="V82" s="76">
        <v>2855.924689590001</v>
      </c>
      <c r="W82" s="141"/>
      <c r="X82" s="141"/>
      <c r="Y82" s="100">
        <v>5.4633576026143018</v>
      </c>
      <c r="Z82" s="99"/>
      <c r="AA82" s="100">
        <v>4.326680880578639</v>
      </c>
      <c r="AB82" s="99"/>
      <c r="AC82" s="100">
        <v>2.036248075435279</v>
      </c>
      <c r="AD82" s="99"/>
      <c r="AE82" s="100">
        <v>2.7295825771324864</v>
      </c>
      <c r="AF82" s="99"/>
      <c r="AG82" s="100">
        <v>3.6686942014720239</v>
      </c>
      <c r="AH82" s="141"/>
      <c r="AI82" s="102">
        <f t="shared" si="33"/>
        <v>4.0194980256038786</v>
      </c>
      <c r="AJ82" s="102"/>
      <c r="AK82" s="102">
        <f t="shared" si="34"/>
        <v>7.8228049264998019</v>
      </c>
      <c r="AL82" s="102"/>
      <c r="AM82" s="102">
        <f t="shared" si="35"/>
        <v>7.1430260704528914</v>
      </c>
      <c r="AO82" s="102">
        <f t="shared" si="36"/>
        <v>7.4284023139682658</v>
      </c>
      <c r="AQ82" s="102">
        <f t="shared" si="37"/>
        <v>10.898523890346141</v>
      </c>
      <c r="AS82" s="102">
        <f>V82/SUM($V$75+$V$82)*100</f>
        <v>6.9324751470927275</v>
      </c>
    </row>
    <row r="83" spans="1:46" s="4" customFormat="1" ht="12">
      <c r="A83" s="148" t="s">
        <v>156</v>
      </c>
      <c r="B83" s="76">
        <v>615.31045655824664</v>
      </c>
      <c r="C83" s="84"/>
      <c r="D83" s="76">
        <v>1043.3981886903534</v>
      </c>
      <c r="E83" s="84"/>
      <c r="F83" s="76">
        <v>765.88806376586376</v>
      </c>
      <c r="G83" s="142"/>
      <c r="H83" s="76">
        <v>597</v>
      </c>
      <c r="I83" s="142"/>
      <c r="J83" s="76">
        <v>620.17213786996058</v>
      </c>
      <c r="K83" s="142"/>
      <c r="L83" s="76">
        <v>685.96842834900349</v>
      </c>
      <c r="M83" s="142"/>
      <c r="N83" s="76">
        <v>203</v>
      </c>
      <c r="O83" s="142" t="s">
        <v>76</v>
      </c>
      <c r="P83" s="76">
        <v>90.181598870000002</v>
      </c>
      <c r="Q83" s="142" t="s">
        <v>76</v>
      </c>
      <c r="R83" s="76">
        <v>115.78194254790922</v>
      </c>
      <c r="S83" s="142" t="s">
        <v>76</v>
      </c>
      <c r="T83" s="76">
        <v>771</v>
      </c>
      <c r="U83" s="142" t="s">
        <v>76</v>
      </c>
      <c r="V83" s="76">
        <v>176.58422582999998</v>
      </c>
      <c r="W83" s="142" t="s">
        <v>76</v>
      </c>
      <c r="X83" s="142"/>
      <c r="Y83" s="139" t="s">
        <v>74</v>
      </c>
      <c r="Z83" s="107"/>
      <c r="AA83" s="139" t="s">
        <v>74</v>
      </c>
      <c r="AB83" s="100"/>
      <c r="AC83" s="139" t="s">
        <v>74</v>
      </c>
      <c r="AD83" s="100"/>
      <c r="AE83" s="139" t="s">
        <v>74</v>
      </c>
      <c r="AF83" s="100"/>
      <c r="AG83" s="139" t="s">
        <v>74</v>
      </c>
      <c r="AH83" s="142"/>
      <c r="AI83" s="139" t="s">
        <v>74</v>
      </c>
      <c r="AJ83" s="139"/>
      <c r="AK83" s="139" t="s">
        <v>74</v>
      </c>
      <c r="AL83" s="139"/>
      <c r="AM83" s="139" t="s">
        <v>74</v>
      </c>
      <c r="AO83" s="139" t="s">
        <v>74</v>
      </c>
      <c r="AQ83" s="139" t="s">
        <v>74</v>
      </c>
      <c r="AS83" s="139" t="s">
        <v>74</v>
      </c>
    </row>
    <row r="84" spans="1:46" s="4" customFormat="1" ht="6.6" customHeight="1">
      <c r="A84" s="36"/>
      <c r="B84" s="76"/>
      <c r="C84" s="84"/>
      <c r="D84" s="76"/>
      <c r="E84" s="84"/>
      <c r="F84" s="76"/>
      <c r="G84" s="84"/>
      <c r="H84" s="76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99"/>
      <c r="Z84" s="99"/>
      <c r="AA84" s="99"/>
      <c r="AB84" s="103"/>
      <c r="AC84" s="99"/>
      <c r="AD84" s="103"/>
      <c r="AE84" s="99"/>
      <c r="AF84" s="103"/>
      <c r="AG84" s="84"/>
      <c r="AH84" s="84"/>
      <c r="AI84" s="84"/>
      <c r="AJ84" s="84"/>
    </row>
    <row r="85" spans="1:46" s="22" customFormat="1" ht="24">
      <c r="A85" s="171" t="s">
        <v>196</v>
      </c>
      <c r="B85" s="78">
        <v>58709.559294976738</v>
      </c>
      <c r="C85" s="84"/>
      <c r="D85" s="78">
        <v>55891.228369032353</v>
      </c>
      <c r="E85" s="84"/>
      <c r="F85" s="78">
        <v>48561.829412871288</v>
      </c>
      <c r="G85" s="141"/>
      <c r="H85" s="78">
        <v>41922</v>
      </c>
      <c r="I85" s="141"/>
      <c r="J85" s="78">
        <f>SUM(J86:J88)</f>
        <v>39061.464999867123</v>
      </c>
      <c r="K85" s="141"/>
      <c r="L85" s="78">
        <f>SUM(L86:L88)</f>
        <v>39325.169891513928</v>
      </c>
      <c r="M85" s="78"/>
      <c r="N85" s="78">
        <f t="shared" ref="N85:R85" si="38">SUM(N86:N88)</f>
        <v>25373</v>
      </c>
      <c r="O85" s="78"/>
      <c r="P85" s="78">
        <f t="shared" si="38"/>
        <v>24693.275069860003</v>
      </c>
      <c r="Q85" s="141"/>
      <c r="R85" s="78">
        <f t="shared" si="38"/>
        <v>28159.550649280496</v>
      </c>
      <c r="S85" s="141"/>
      <c r="T85" s="78">
        <f t="shared" ref="T85:V85" si="39">SUM(T86:T88)</f>
        <v>39659</v>
      </c>
      <c r="U85" s="141"/>
      <c r="V85" s="78">
        <f t="shared" si="39"/>
        <v>41372.904861580122</v>
      </c>
      <c r="W85" s="141"/>
      <c r="X85" s="141"/>
      <c r="Y85" s="97">
        <v>100.00000000000034</v>
      </c>
      <c r="Z85" s="97"/>
      <c r="AA85" s="97">
        <v>100.00000000000011</v>
      </c>
      <c r="AB85" s="97"/>
      <c r="AC85" s="97">
        <v>100.00000000000023</v>
      </c>
      <c r="AD85" s="97"/>
      <c r="AE85" s="97">
        <v>100</v>
      </c>
      <c r="AF85" s="97"/>
      <c r="AG85" s="97">
        <f>SUM(AG86:AG87)</f>
        <v>100</v>
      </c>
      <c r="AH85" s="141"/>
      <c r="AI85" s="97">
        <f>AI86+AI87</f>
        <v>99.999999999999986</v>
      </c>
      <c r="AJ85" s="97"/>
      <c r="AK85" s="97">
        <f>AK86+AK87</f>
        <v>100</v>
      </c>
      <c r="AL85" s="97"/>
      <c r="AM85" s="97">
        <f t="shared" ref="AM85:AO85" si="40">AM86+AM87</f>
        <v>100</v>
      </c>
      <c r="AO85" s="97">
        <f t="shared" si="40"/>
        <v>100</v>
      </c>
      <c r="AQ85" s="97">
        <f t="shared" ref="AQ85:AS85" si="41">AQ86+AQ87</f>
        <v>100</v>
      </c>
      <c r="AS85" s="97">
        <f t="shared" si="41"/>
        <v>100</v>
      </c>
    </row>
    <row r="86" spans="1:46" s="4" customFormat="1" ht="12">
      <c r="A86" s="144" t="s">
        <v>50</v>
      </c>
      <c r="B86" s="76">
        <v>417.8087027495983</v>
      </c>
      <c r="C86" s="235" t="s">
        <v>76</v>
      </c>
      <c r="D86" s="76">
        <v>454.47271047058871</v>
      </c>
      <c r="E86" s="235" t="s">
        <v>76</v>
      </c>
      <c r="F86" s="76">
        <v>263.42949150216373</v>
      </c>
      <c r="G86" s="235" t="s">
        <v>76</v>
      </c>
      <c r="H86" s="76">
        <v>97</v>
      </c>
      <c r="I86" s="235" t="s">
        <v>76</v>
      </c>
      <c r="J86" s="76">
        <v>85.478163173842844</v>
      </c>
      <c r="K86" s="76" t="s">
        <v>76</v>
      </c>
      <c r="L86" s="76">
        <v>201.28784030156791</v>
      </c>
      <c r="M86" s="76" t="s">
        <v>76</v>
      </c>
      <c r="N86" s="76">
        <v>151</v>
      </c>
      <c r="O86" s="76" t="s">
        <v>76</v>
      </c>
      <c r="P86" s="76">
        <v>125.63571690000001</v>
      </c>
      <c r="Q86" s="76" t="s">
        <v>76</v>
      </c>
      <c r="R86" s="76">
        <v>128.41756781490693</v>
      </c>
      <c r="S86" s="76" t="s">
        <v>76</v>
      </c>
      <c r="T86" s="76">
        <v>159</v>
      </c>
      <c r="U86" s="76" t="s">
        <v>76</v>
      </c>
      <c r="V86" s="76">
        <v>231.15615008000003</v>
      </c>
      <c r="W86" s="76" t="s">
        <v>76</v>
      </c>
      <c r="X86" s="76"/>
      <c r="Y86" s="100">
        <v>0.71252843764941731</v>
      </c>
      <c r="Z86" s="99"/>
      <c r="AA86" s="100">
        <v>0.81456803389839527</v>
      </c>
      <c r="AB86" s="103"/>
      <c r="AC86" s="100">
        <v>0.54313766312214096</v>
      </c>
      <c r="AD86" s="103"/>
      <c r="AE86" s="100">
        <v>0.23150357995226728</v>
      </c>
      <c r="AF86" s="103"/>
      <c r="AG86" s="100">
        <v>0.21915190344118129</v>
      </c>
      <c r="AH86" s="235"/>
      <c r="AI86" s="100">
        <f>L86/SUM($L$86:$L$87)*100</f>
        <v>0.5160522633589486</v>
      </c>
      <c r="AJ86" s="100"/>
      <c r="AK86" s="102">
        <f>N86/SUM($N$86:$N$87)*100</f>
        <v>0.59537891333491055</v>
      </c>
      <c r="AL86" s="102"/>
      <c r="AM86" s="102">
        <f>P86/SUM($P$86:$P$87)*100</f>
        <v>0.50996162538568757</v>
      </c>
      <c r="AO86" s="102">
        <f>R86/SUM($R$86:$R$87)*100</f>
        <v>0.45681677619781896</v>
      </c>
      <c r="AQ86" s="102">
        <f>T86/SUM($T$86:$T$87)*100</f>
        <v>0.40212443095599393</v>
      </c>
      <c r="AS86" s="102">
        <f>V86/SUM($V$86:$V$87)*100</f>
        <v>0.55965359516249957</v>
      </c>
    </row>
    <row r="87" spans="1:46" s="4" customFormat="1" ht="12">
      <c r="A87" s="144" t="s">
        <v>49</v>
      </c>
      <c r="B87" s="76">
        <v>58219.668859257908</v>
      </c>
      <c r="C87" s="84"/>
      <c r="D87" s="76">
        <v>55338.621488862751</v>
      </c>
      <c r="E87" s="84"/>
      <c r="F87" s="76">
        <v>48237.992779213069</v>
      </c>
      <c r="G87" s="234"/>
      <c r="H87" s="76">
        <v>41803</v>
      </c>
      <c r="I87" s="234"/>
      <c r="J87" s="76">
        <v>38918.592452523328</v>
      </c>
      <c r="K87" s="76"/>
      <c r="L87" s="76">
        <v>38804.03285946617</v>
      </c>
      <c r="M87" s="76"/>
      <c r="N87" s="76">
        <v>25211</v>
      </c>
      <c r="O87" s="76"/>
      <c r="P87" s="76">
        <v>24510.672320000001</v>
      </c>
      <c r="Q87" s="76"/>
      <c r="R87" s="76">
        <v>27982.977307774614</v>
      </c>
      <c r="S87" s="76"/>
      <c r="T87" s="76">
        <v>39381</v>
      </c>
      <c r="U87" s="76"/>
      <c r="V87" s="76">
        <v>41072.277273390122</v>
      </c>
      <c r="W87" s="76"/>
      <c r="X87" s="76"/>
      <c r="Y87" s="100">
        <v>99.28747156235093</v>
      </c>
      <c r="Z87" s="99"/>
      <c r="AA87" s="100">
        <v>99.185431966101717</v>
      </c>
      <c r="AB87" s="100"/>
      <c r="AC87" s="100">
        <v>99.456862336878089</v>
      </c>
      <c r="AD87" s="100"/>
      <c r="AE87" s="100">
        <v>99.76849642004774</v>
      </c>
      <c r="AF87" s="100"/>
      <c r="AG87" s="100">
        <v>99.780848096558813</v>
      </c>
      <c r="AH87" s="234"/>
      <c r="AI87" s="100">
        <f>L87/SUM($L$86:$L$87)*100</f>
        <v>99.483947736641042</v>
      </c>
      <c r="AJ87" s="100"/>
      <c r="AK87" s="102">
        <f>N87/SUM($N$86:$N$87)*100</f>
        <v>99.404621086665088</v>
      </c>
      <c r="AL87" s="102"/>
      <c r="AM87" s="102">
        <f>P87/SUM($P$86:$P$87)*100</f>
        <v>99.490038374614315</v>
      </c>
      <c r="AO87" s="102">
        <f>R87/SUM($R$86:$R$87)*100</f>
        <v>99.543183223802174</v>
      </c>
      <c r="AQ87" s="102">
        <f>T87/SUM($T$86:$T$87)*100</f>
        <v>99.597875569044007</v>
      </c>
      <c r="AS87" s="102">
        <f>V87/SUM($V$86:$V$87)*100</f>
        <v>99.440346404837499</v>
      </c>
    </row>
    <row r="88" spans="1:46" s="4" customFormat="1" ht="12">
      <c r="A88" s="144" t="s">
        <v>3</v>
      </c>
      <c r="B88" s="76">
        <v>72.081732969230757</v>
      </c>
      <c r="C88" s="235" t="s">
        <v>76</v>
      </c>
      <c r="D88" s="76">
        <v>98.134169699011935</v>
      </c>
      <c r="E88" s="235" t="s">
        <v>76</v>
      </c>
      <c r="F88" s="76">
        <v>60.40714215605071</v>
      </c>
      <c r="G88" s="235" t="s">
        <v>76</v>
      </c>
      <c r="H88" s="76">
        <v>22</v>
      </c>
      <c r="I88" s="235" t="s">
        <v>76</v>
      </c>
      <c r="J88" s="76">
        <v>57.394384169947742</v>
      </c>
      <c r="K88" s="76" t="s">
        <v>76</v>
      </c>
      <c r="L88" s="76">
        <v>319.84919174618466</v>
      </c>
      <c r="M88" s="76" t="s">
        <v>76</v>
      </c>
      <c r="N88" s="76">
        <v>11</v>
      </c>
      <c r="O88" s="76" t="s">
        <v>76</v>
      </c>
      <c r="P88" s="76">
        <v>56.967032959999997</v>
      </c>
      <c r="Q88" s="76" t="s">
        <v>76</v>
      </c>
      <c r="R88" s="76">
        <v>48.155773690973078</v>
      </c>
      <c r="S88" s="76" t="s">
        <v>76</v>
      </c>
      <c r="T88" s="76">
        <v>119</v>
      </c>
      <c r="U88" s="76" t="s">
        <v>76</v>
      </c>
      <c r="V88" s="76">
        <v>69.471438110000008</v>
      </c>
      <c r="W88" s="76" t="s">
        <v>76</v>
      </c>
      <c r="X88" s="76"/>
      <c r="Y88" s="139" t="s">
        <v>74</v>
      </c>
      <c r="Z88" s="107"/>
      <c r="AA88" s="139" t="s">
        <v>74</v>
      </c>
      <c r="AB88" s="100"/>
      <c r="AC88" s="139" t="s">
        <v>74</v>
      </c>
      <c r="AD88" s="100"/>
      <c r="AE88" s="139" t="s">
        <v>74</v>
      </c>
      <c r="AF88" s="100"/>
      <c r="AG88" s="139" t="s">
        <v>74</v>
      </c>
      <c r="AH88" s="235"/>
      <c r="AI88" s="139" t="s">
        <v>74</v>
      </c>
      <c r="AJ88" s="139"/>
      <c r="AK88" s="139" t="s">
        <v>74</v>
      </c>
      <c r="AL88" s="139"/>
      <c r="AM88" s="139" t="s">
        <v>74</v>
      </c>
      <c r="AO88" s="139" t="s">
        <v>74</v>
      </c>
      <c r="AQ88" s="139" t="s">
        <v>74</v>
      </c>
      <c r="AS88" s="139" t="s">
        <v>74</v>
      </c>
    </row>
    <row r="89" spans="1:46" s="4" customFormat="1" ht="6.6" customHeight="1">
      <c r="A89" s="44"/>
      <c r="B89" s="77"/>
      <c r="C89" s="84"/>
      <c r="D89" s="77"/>
      <c r="E89" s="84"/>
      <c r="F89" s="77"/>
      <c r="G89" s="234"/>
      <c r="H89" s="77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100"/>
      <c r="Z89" s="99"/>
      <c r="AA89" s="100"/>
      <c r="AB89" s="103"/>
      <c r="AC89" s="100"/>
      <c r="AD89" s="103"/>
      <c r="AE89" s="100"/>
      <c r="AF89" s="103"/>
      <c r="AG89" s="234"/>
      <c r="AH89" s="234"/>
      <c r="AI89" s="234"/>
      <c r="AJ89" s="234"/>
    </row>
    <row r="90" spans="1:46" s="22" customFormat="1" ht="24">
      <c r="A90" s="177" t="s">
        <v>195</v>
      </c>
      <c r="B90" s="78">
        <v>58709.55929497652</v>
      </c>
      <c r="C90" s="90"/>
      <c r="D90" s="78">
        <v>55891.228369032346</v>
      </c>
      <c r="E90" s="90"/>
      <c r="F90" s="78">
        <v>48561.829412871193</v>
      </c>
      <c r="G90" s="234"/>
      <c r="H90" s="78">
        <v>41922</v>
      </c>
      <c r="I90" s="234"/>
      <c r="J90" s="78">
        <f>SUM(J91:J93)</f>
        <v>39061.464999866854</v>
      </c>
      <c r="K90" s="234"/>
      <c r="L90" s="78">
        <f>SUM(L91:L93)</f>
        <v>39325.169891513615</v>
      </c>
      <c r="M90" s="78"/>
      <c r="N90" s="78">
        <f t="shared" ref="N90:R90" si="42">SUM(N91:N93)</f>
        <v>25373</v>
      </c>
      <c r="O90" s="78"/>
      <c r="P90" s="78">
        <f t="shared" si="42"/>
        <v>24693.275075400001</v>
      </c>
      <c r="Q90" s="234"/>
      <c r="R90" s="78">
        <f t="shared" si="42"/>
        <v>28159.550649280638</v>
      </c>
      <c r="S90" s="234"/>
      <c r="T90" s="78">
        <f t="shared" ref="T90:V90" si="43">SUM(T91:T93)</f>
        <v>39659</v>
      </c>
      <c r="U90" s="234"/>
      <c r="V90" s="78">
        <f t="shared" si="43"/>
        <v>41372.904861580057</v>
      </c>
      <c r="W90" s="234"/>
      <c r="X90" s="234"/>
      <c r="Y90" s="97">
        <v>99.999999999999972</v>
      </c>
      <c r="Z90" s="97"/>
      <c r="AA90" s="97">
        <v>100.00000000000011</v>
      </c>
      <c r="AB90" s="97"/>
      <c r="AC90" s="97">
        <v>100.00000000000006</v>
      </c>
      <c r="AD90" s="97"/>
      <c r="AE90" s="97">
        <v>100</v>
      </c>
      <c r="AF90" s="97"/>
      <c r="AG90" s="97">
        <f>SUM(AG91:AG92)</f>
        <v>100</v>
      </c>
      <c r="AH90" s="234"/>
      <c r="AI90" s="97">
        <f>SUM(AI91:AI92)</f>
        <v>100</v>
      </c>
      <c r="AJ90" s="97"/>
      <c r="AK90" s="97">
        <f>SUM(AK91:AK92)</f>
        <v>100</v>
      </c>
      <c r="AL90" s="97"/>
      <c r="AM90" s="97">
        <f t="shared" ref="AM90:AO90" si="44">SUM(AM91:AM92)</f>
        <v>100</v>
      </c>
      <c r="AO90" s="97">
        <f t="shared" si="44"/>
        <v>100</v>
      </c>
      <c r="AQ90" s="97">
        <f t="shared" ref="AQ90:AS90" si="45">SUM(AQ91:AQ92)</f>
        <v>100</v>
      </c>
      <c r="AS90" s="97">
        <f t="shared" si="45"/>
        <v>100</v>
      </c>
    </row>
    <row r="91" spans="1:46" s="4" customFormat="1" ht="12">
      <c r="A91" s="144" t="s">
        <v>158</v>
      </c>
      <c r="B91" s="76">
        <v>28695.153293668023</v>
      </c>
      <c r="C91" s="84"/>
      <c r="D91" s="76">
        <v>32063.181386241151</v>
      </c>
      <c r="E91" s="84"/>
      <c r="F91" s="76">
        <v>31314.395800150789</v>
      </c>
      <c r="G91" s="234"/>
      <c r="H91" s="76">
        <v>26072</v>
      </c>
      <c r="I91" s="234"/>
      <c r="J91" s="76">
        <v>25181.980854737889</v>
      </c>
      <c r="K91" s="234"/>
      <c r="L91" s="76">
        <v>23712.608253670151</v>
      </c>
      <c r="M91" s="234"/>
      <c r="N91" s="76">
        <v>17478</v>
      </c>
      <c r="O91" s="234"/>
      <c r="P91" s="76">
        <v>18846.87687</v>
      </c>
      <c r="Q91" s="234"/>
      <c r="R91" s="76">
        <v>20455.075179105301</v>
      </c>
      <c r="S91" s="234"/>
      <c r="T91" s="76">
        <v>28618</v>
      </c>
      <c r="U91" s="234"/>
      <c r="V91" s="76">
        <v>26173.162545200055</v>
      </c>
      <c r="W91" s="234"/>
      <c r="X91" s="234"/>
      <c r="Y91" s="100">
        <v>48.944358570972149</v>
      </c>
      <c r="Z91" s="99"/>
      <c r="AA91" s="100">
        <v>57.516756474458077</v>
      </c>
      <c r="AB91" s="100"/>
      <c r="AC91" s="100">
        <v>64.607955514887465</v>
      </c>
      <c r="AD91" s="100"/>
      <c r="AE91" s="100">
        <v>62.352322188740615</v>
      </c>
      <c r="AF91" s="100"/>
      <c r="AG91" s="100">
        <v>65.053812544607254</v>
      </c>
      <c r="AH91" s="234"/>
      <c r="AI91" s="100">
        <f>L91/SUM($L$91:$L$92)*100</f>
        <v>60.859048107820776</v>
      </c>
      <c r="AJ91" s="100"/>
      <c r="AK91" s="102">
        <f>N91/SUM($N$91:$N$92)*100</f>
        <v>69.192399049881232</v>
      </c>
      <c r="AL91" s="102"/>
      <c r="AM91" s="102">
        <f>P91/SUM($P$91:$P$92)*100</f>
        <v>77.28250223802948</v>
      </c>
      <c r="AO91" s="102">
        <f>R91/SUM($R$91:$R$92)*100</f>
        <v>73.180489274107146</v>
      </c>
      <c r="AQ91" s="102">
        <f>T91/SUM(T$91:T$92)*100</f>
        <v>72.921391260033133</v>
      </c>
      <c r="AS91" s="102">
        <f>V91/SUM(V$91:V$92)*100</f>
        <v>64.016562185853402</v>
      </c>
    </row>
    <row r="92" spans="1:46" s="4" customFormat="1" ht="12">
      <c r="A92" s="144" t="s">
        <v>121</v>
      </c>
      <c r="B92" s="76">
        <v>29932.958569435432</v>
      </c>
      <c r="C92" s="84"/>
      <c r="D92" s="76">
        <v>23682.627924963206</v>
      </c>
      <c r="E92" s="84"/>
      <c r="F92" s="76">
        <v>17153.932210840208</v>
      </c>
      <c r="G92" s="234"/>
      <c r="H92" s="76">
        <v>15742</v>
      </c>
      <c r="I92" s="234"/>
      <c r="J92" s="76">
        <v>13527.481157916114</v>
      </c>
      <c r="K92" s="234"/>
      <c r="L92" s="76">
        <v>15250.551688726202</v>
      </c>
      <c r="M92" s="234"/>
      <c r="N92" s="76">
        <v>7782</v>
      </c>
      <c r="O92" s="234"/>
      <c r="P92" s="76">
        <v>5540.1141360000001</v>
      </c>
      <c r="Q92" s="234"/>
      <c r="R92" s="76">
        <v>7496.4667988228966</v>
      </c>
      <c r="S92" s="234"/>
      <c r="T92" s="76">
        <v>10627</v>
      </c>
      <c r="U92" s="234"/>
      <c r="V92" s="76">
        <v>14711.823545140001</v>
      </c>
      <c r="W92" s="234"/>
      <c r="X92" s="234"/>
      <c r="Y92" s="100">
        <v>51.055641429027823</v>
      </c>
      <c r="Z92" s="99"/>
      <c r="AA92" s="100">
        <v>42.483243525542029</v>
      </c>
      <c r="AB92" s="100"/>
      <c r="AC92" s="100">
        <v>35.392044485112585</v>
      </c>
      <c r="AD92" s="100"/>
      <c r="AE92" s="100">
        <v>37.647677811259392</v>
      </c>
      <c r="AF92" s="100"/>
      <c r="AG92" s="100">
        <v>34.946187455392746</v>
      </c>
      <c r="AH92" s="234"/>
      <c r="AI92" s="100">
        <f>L92/SUM($L$91:$L$92)*100</f>
        <v>39.140951892179224</v>
      </c>
      <c r="AJ92" s="100"/>
      <c r="AK92" s="102">
        <f>N92/SUM($N$91:$N$92)*100</f>
        <v>30.807600950118761</v>
      </c>
      <c r="AL92" s="102"/>
      <c r="AM92" s="102">
        <f>P92/SUM($P$91:$P$92)*100</f>
        <v>22.717497761970513</v>
      </c>
      <c r="AO92" s="102">
        <f>R92/SUM($R$91:$R$92)*100</f>
        <v>26.819510725892854</v>
      </c>
      <c r="AQ92" s="102">
        <f>T92/SUM(T$91:T$92)*100</f>
        <v>27.078608739966874</v>
      </c>
      <c r="AS92" s="102">
        <f>V92/SUM(V$91:V$92)*100</f>
        <v>35.983437814146605</v>
      </c>
    </row>
    <row r="93" spans="1:46" s="2" customFormat="1" ht="12">
      <c r="A93" s="148" t="s">
        <v>3</v>
      </c>
      <c r="B93" s="76">
        <v>81.447431873064048</v>
      </c>
      <c r="C93" s="235" t="s">
        <v>76</v>
      </c>
      <c r="D93" s="76">
        <v>145.41905782798972</v>
      </c>
      <c r="E93" s="235" t="s">
        <v>76</v>
      </c>
      <c r="F93" s="76">
        <v>93.501401880198074</v>
      </c>
      <c r="G93" s="235" t="s">
        <v>76</v>
      </c>
      <c r="H93" s="76">
        <v>108</v>
      </c>
      <c r="I93" s="235" t="s">
        <v>76</v>
      </c>
      <c r="J93" s="76">
        <v>352.00298721285088</v>
      </c>
      <c r="K93" s="235" t="s">
        <v>76</v>
      </c>
      <c r="L93" s="76">
        <v>362.00994911726883</v>
      </c>
      <c r="M93" s="76" t="s">
        <v>76</v>
      </c>
      <c r="N93" s="76">
        <v>113</v>
      </c>
      <c r="O93" s="76" t="s">
        <v>76</v>
      </c>
      <c r="P93" s="76">
        <v>306.28406940000002</v>
      </c>
      <c r="Q93" s="76" t="s">
        <v>76</v>
      </c>
      <c r="R93" s="76">
        <v>208.00867135243968</v>
      </c>
      <c r="S93" s="76" t="s">
        <v>76</v>
      </c>
      <c r="T93" s="76">
        <v>414</v>
      </c>
      <c r="U93" s="76" t="s">
        <v>76</v>
      </c>
      <c r="V93" s="76">
        <v>487.91877124000001</v>
      </c>
      <c r="W93" s="76" t="s">
        <v>76</v>
      </c>
      <c r="X93" s="76"/>
      <c r="Y93" s="139" t="s">
        <v>74</v>
      </c>
      <c r="Z93" s="107"/>
      <c r="AA93" s="139" t="s">
        <v>74</v>
      </c>
      <c r="AB93" s="100"/>
      <c r="AC93" s="139" t="s">
        <v>74</v>
      </c>
      <c r="AD93" s="100"/>
      <c r="AE93" s="139" t="s">
        <v>74</v>
      </c>
      <c r="AF93" s="100"/>
      <c r="AG93" s="139" t="s">
        <v>74</v>
      </c>
      <c r="AH93" s="235"/>
      <c r="AI93" s="139" t="s">
        <v>74</v>
      </c>
      <c r="AJ93" s="139"/>
      <c r="AK93" s="139" t="s">
        <v>74</v>
      </c>
      <c r="AL93" s="139"/>
      <c r="AM93" s="139" t="s">
        <v>74</v>
      </c>
      <c r="AO93" s="139" t="s">
        <v>74</v>
      </c>
      <c r="AQ93" s="139" t="s">
        <v>74</v>
      </c>
      <c r="AS93" s="139" t="s">
        <v>74</v>
      </c>
    </row>
    <row r="94" spans="1:46" s="2" customFormat="1" ht="6.6" customHeight="1" thickBot="1">
      <c r="A94" s="50"/>
      <c r="B94" s="18"/>
      <c r="C94" s="89"/>
      <c r="D94" s="40"/>
      <c r="E94" s="89"/>
      <c r="F94" s="40"/>
      <c r="G94" s="89"/>
      <c r="H94" s="40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7"/>
      <c r="Z94" s="41"/>
      <c r="AA94" s="42"/>
      <c r="AB94" s="42"/>
      <c r="AC94" s="42"/>
      <c r="AD94" s="42"/>
      <c r="AE94" s="42"/>
      <c r="AF94" s="42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</row>
    <row r="95" spans="1:46" ht="6.6" customHeight="1">
      <c r="A95" s="47"/>
      <c r="B95" s="3"/>
      <c r="C95" s="118"/>
      <c r="Y95" s="3"/>
      <c r="Z95" s="55"/>
    </row>
    <row r="96" spans="1:46" s="20" customFormat="1" ht="13.5">
      <c r="A96" s="167" t="s">
        <v>176</v>
      </c>
      <c r="B96" s="53"/>
      <c r="C96" s="113"/>
      <c r="D96" s="53"/>
      <c r="E96" s="113"/>
      <c r="F96" s="53"/>
      <c r="G96" s="113"/>
      <c r="H96" s="5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AA96" s="223"/>
      <c r="AB96" s="223"/>
      <c r="AC96" s="223"/>
      <c r="AD96" s="223"/>
      <c r="AE96" s="223"/>
      <c r="AF96" s="223"/>
      <c r="AG96" s="113"/>
      <c r="AH96" s="113"/>
      <c r="AI96" s="113"/>
      <c r="AJ96" s="113"/>
    </row>
    <row r="97" spans="1:36" s="20" customFormat="1" ht="13.5">
      <c r="A97" s="52" t="s">
        <v>208</v>
      </c>
      <c r="B97" s="53"/>
      <c r="C97" s="113"/>
      <c r="D97" s="53"/>
      <c r="E97" s="113"/>
      <c r="F97" s="53"/>
      <c r="G97" s="113"/>
      <c r="H97" s="5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AA97" s="223"/>
      <c r="AB97" s="223"/>
      <c r="AC97" s="223"/>
      <c r="AD97" s="223"/>
      <c r="AE97" s="223"/>
      <c r="AF97" s="223"/>
      <c r="AG97" s="113"/>
      <c r="AH97" s="113"/>
      <c r="AI97" s="113"/>
      <c r="AJ97" s="113"/>
    </row>
    <row r="98" spans="1:36" s="20" customFormat="1" ht="13.5">
      <c r="A98" s="52" t="s">
        <v>211</v>
      </c>
      <c r="B98" s="53"/>
      <c r="C98" s="113"/>
      <c r="D98" s="53"/>
      <c r="E98" s="113"/>
      <c r="F98" s="53"/>
      <c r="G98" s="113"/>
      <c r="H98" s="5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AA98" s="223"/>
      <c r="AB98" s="223"/>
      <c r="AC98" s="223"/>
      <c r="AD98" s="223"/>
      <c r="AE98" s="223"/>
      <c r="AF98" s="223"/>
      <c r="AG98" s="113"/>
      <c r="AH98" s="113"/>
      <c r="AI98" s="113"/>
      <c r="AJ98" s="113"/>
    </row>
    <row r="99" spans="1:36" s="20" customFormat="1" ht="11.25">
      <c r="A99" s="411" t="s">
        <v>151</v>
      </c>
      <c r="B99" s="411"/>
      <c r="C99" s="411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1"/>
      <c r="O99" s="411"/>
      <c r="P99" s="411"/>
      <c r="Q99" s="411"/>
      <c r="R99" s="411"/>
      <c r="S99" s="411"/>
      <c r="T99" s="411"/>
      <c r="U99" s="411"/>
      <c r="V99" s="411"/>
      <c r="W99" s="411"/>
      <c r="X99" s="411"/>
      <c r="Y99" s="411"/>
      <c r="Z99" s="411"/>
      <c r="AA99" s="411"/>
      <c r="AB99" s="411"/>
      <c r="AC99" s="411"/>
      <c r="AD99" s="411"/>
      <c r="AE99" s="411"/>
      <c r="AF99" s="411"/>
    </row>
    <row r="100" spans="1:36" s="124" customFormat="1" ht="11.25">
      <c r="A100" s="123" t="s">
        <v>66</v>
      </c>
      <c r="B100" s="52"/>
      <c r="C100" s="155"/>
      <c r="D100" s="156"/>
      <c r="E100" s="134"/>
      <c r="F100" s="156"/>
      <c r="G100" s="134"/>
      <c r="H100" s="156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20"/>
      <c r="Z100" s="20"/>
      <c r="AA100" s="20"/>
      <c r="AB100" s="20"/>
      <c r="AC100" s="20"/>
      <c r="AD100" s="20"/>
      <c r="AE100" s="20"/>
      <c r="AF100" s="20"/>
      <c r="AG100" s="134"/>
      <c r="AH100" s="134"/>
      <c r="AI100" s="134"/>
      <c r="AJ100" s="134"/>
    </row>
    <row r="101" spans="1:36" s="20" customFormat="1" ht="11.25">
      <c r="A101" s="20" t="s">
        <v>105</v>
      </c>
      <c r="B101" s="56"/>
      <c r="C101" s="135"/>
      <c r="D101" s="125"/>
      <c r="E101" s="136"/>
      <c r="F101" s="125"/>
      <c r="G101" s="136"/>
      <c r="H101" s="125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AG101" s="136"/>
      <c r="AH101" s="136"/>
      <c r="AI101" s="136"/>
      <c r="AJ101" s="136"/>
    </row>
    <row r="102" spans="1:36" s="20" customFormat="1" ht="11.25">
      <c r="A102" s="20" t="s">
        <v>216</v>
      </c>
      <c r="C102" s="133"/>
      <c r="E102" s="134"/>
      <c r="G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AG102" s="134"/>
      <c r="AH102" s="134"/>
      <c r="AI102" s="134"/>
      <c r="AJ102" s="134"/>
    </row>
    <row r="103" spans="1:36">
      <c r="A103" s="20" t="s">
        <v>220</v>
      </c>
    </row>
  </sheetData>
  <mergeCells count="26">
    <mergeCell ref="AS10:AT10"/>
    <mergeCell ref="Y7:AT7"/>
    <mergeCell ref="AQ10:AR10"/>
    <mergeCell ref="A99:AF99"/>
    <mergeCell ref="H10:I10"/>
    <mergeCell ref="Y10:Z10"/>
    <mergeCell ref="AA10:AB10"/>
    <mergeCell ref="AE10:AF10"/>
    <mergeCell ref="F10:G10"/>
    <mergeCell ref="AC10:AD10"/>
    <mergeCell ref="A4:A10"/>
    <mergeCell ref="B10:C10"/>
    <mergeCell ref="D10:E10"/>
    <mergeCell ref="J10:K10"/>
    <mergeCell ref="L10:M10"/>
    <mergeCell ref="N10:O10"/>
    <mergeCell ref="P10:Q10"/>
    <mergeCell ref="T10:U10"/>
    <mergeCell ref="AO10:AP10"/>
    <mergeCell ref="A1:AP1"/>
    <mergeCell ref="B7:S7"/>
    <mergeCell ref="AG10:AH10"/>
    <mergeCell ref="AK10:AL10"/>
    <mergeCell ref="AM10:AN10"/>
    <mergeCell ref="R10:S10"/>
    <mergeCell ref="V10:W10"/>
  </mergeCells>
  <printOptions horizontalCentered="1"/>
  <pageMargins left="0.78740157480314965" right="0.78740157480314965" top="0.78740157480314965" bottom="0.78740157480314965" header="0.39370078740157483" footer="0.39370078740157483"/>
  <pageSetup scale="75" fitToHeight="2" orientation="portrait" r:id="rId1"/>
  <headerFooter alignWithMargins="0">
    <oddFooter>&amp;R&amp;9&amp;P de &amp;N</oddFooter>
  </headerFooter>
  <rowBreaks count="1" manualBreakCount="1">
    <brk id="7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T101"/>
  <sheetViews>
    <sheetView showGridLines="0" zoomScaleNormal="100" workbookViewId="0">
      <pane xSplit="1" ySplit="11" topLeftCell="B12" activePane="bottomRight" state="frozen"/>
      <selection sqref="A1:XFD1"/>
      <selection pane="topRight" sqref="A1:XFD1"/>
      <selection pane="bottomLeft" sqref="A1:XFD1"/>
      <selection pane="bottomRight" sqref="A1:AN1"/>
    </sheetView>
  </sheetViews>
  <sheetFormatPr baseColWidth="10" defaultColWidth="11.42578125" defaultRowHeight="12.75"/>
  <cols>
    <col min="1" max="1" width="30.7109375" style="54" customWidth="1"/>
    <col min="2" max="2" width="8.7109375" style="54" customWidth="1"/>
    <col min="3" max="3" width="2.7109375" style="83" customWidth="1"/>
    <col min="4" max="4" width="8.7109375" style="4" customWidth="1"/>
    <col min="5" max="5" width="2.7109375" style="83" customWidth="1"/>
    <col min="6" max="6" width="8.7109375" style="4" customWidth="1"/>
    <col min="7" max="7" width="2.7109375" style="83" customWidth="1"/>
    <col min="8" max="8" width="8.7109375" style="4" customWidth="1"/>
    <col min="9" max="9" width="2.7109375" style="83" customWidth="1"/>
    <col min="10" max="10" width="9.140625" style="83" customWidth="1"/>
    <col min="11" max="11" width="2.7109375" style="83" customWidth="1"/>
    <col min="12" max="12" width="8.7109375" style="83" customWidth="1"/>
    <col min="13" max="13" width="2.7109375" style="83" customWidth="1"/>
    <col min="14" max="14" width="8.7109375" style="83" customWidth="1"/>
    <col min="15" max="15" width="2.7109375" style="83" customWidth="1"/>
    <col min="16" max="16" width="8.7109375" style="83" customWidth="1"/>
    <col min="17" max="17" width="2.7109375" style="83" customWidth="1"/>
    <col min="18" max="18" width="7.5703125" style="83" bestFit="1" customWidth="1"/>
    <col min="19" max="19" width="2.7109375" style="83" customWidth="1"/>
    <col min="20" max="20" width="7.5703125" style="83" bestFit="1" customWidth="1"/>
    <col min="21" max="21" width="2.7109375" style="83" customWidth="1"/>
    <col min="22" max="22" width="7.5703125" style="83" bestFit="1" customWidth="1"/>
    <col min="23" max="23" width="2.7109375" style="83" customWidth="1"/>
    <col min="24" max="24" width="3.28515625" style="4" customWidth="1"/>
    <col min="25" max="25" width="8.7109375" style="54" customWidth="1"/>
    <col min="26" max="26" width="2.7109375" style="54" customWidth="1"/>
    <col min="27" max="27" width="8.7109375" style="54" customWidth="1"/>
    <col min="28" max="28" width="2.7109375" style="54" customWidth="1"/>
    <col min="29" max="29" width="8.7109375" style="54" customWidth="1"/>
    <col min="30" max="30" width="2.7109375" style="54" customWidth="1"/>
    <col min="31" max="31" width="8.7109375" style="54" customWidth="1"/>
    <col min="32" max="32" width="2.7109375" style="54" customWidth="1"/>
    <col min="33" max="33" width="8.7109375" style="83" customWidth="1"/>
    <col min="34" max="34" width="2.7109375" style="83" customWidth="1"/>
    <col min="35" max="35" width="8.7109375" style="83" customWidth="1"/>
    <col min="36" max="36" width="2.7109375" style="83" customWidth="1"/>
    <col min="37" max="37" width="8.7109375" style="54" customWidth="1"/>
    <col min="38" max="38" width="2.7109375" style="54" customWidth="1"/>
    <col min="39" max="39" width="8.7109375" style="54" customWidth="1"/>
    <col min="40" max="40" width="2.7109375" style="54" customWidth="1"/>
    <col min="41" max="41" width="7.7109375" style="54" customWidth="1"/>
    <col min="42" max="42" width="3.42578125" style="54" customWidth="1"/>
    <col min="43" max="43" width="7.7109375" style="54" customWidth="1"/>
    <col min="44" max="44" width="3.42578125" style="54" customWidth="1"/>
    <col min="45" max="45" width="7.7109375" style="54" customWidth="1"/>
    <col min="46" max="46" width="3.42578125" style="54" customWidth="1"/>
    <col min="47" max="16384" width="11.42578125" style="54"/>
  </cols>
  <sheetData>
    <row r="1" spans="1:46" ht="30" customHeight="1">
      <c r="A1" s="416" t="s">
        <v>233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348"/>
      <c r="AP1" s="348"/>
      <c r="AQ1" s="399"/>
      <c r="AR1" s="399"/>
      <c r="AS1" s="406"/>
      <c r="AT1" s="406"/>
    </row>
    <row r="2" spans="1:46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28"/>
      <c r="Y2" s="27"/>
      <c r="Z2" s="27"/>
      <c r="AA2" s="2"/>
      <c r="AB2" s="2"/>
      <c r="AC2" s="2"/>
      <c r="AD2" s="2"/>
      <c r="AE2" s="2"/>
      <c r="AF2" s="2"/>
      <c r="AG2" s="114"/>
      <c r="AH2" s="114"/>
      <c r="AI2" s="114"/>
      <c r="AJ2" s="114"/>
      <c r="AM2" s="294"/>
      <c r="AN2" s="294"/>
      <c r="AO2" s="294"/>
      <c r="AP2" s="294"/>
      <c r="AQ2" s="294"/>
      <c r="AR2" s="294"/>
      <c r="AS2" s="294"/>
      <c r="AT2" s="294"/>
    </row>
    <row r="3" spans="1:46" s="4" customFormat="1" ht="6.6" customHeight="1">
      <c r="A3" s="192"/>
      <c r="B3" s="193"/>
      <c r="C3" s="194"/>
      <c r="D3" s="195"/>
      <c r="E3" s="194"/>
      <c r="F3" s="195"/>
      <c r="G3" s="194"/>
      <c r="H3" s="195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5"/>
      <c r="Y3" s="193"/>
      <c r="Z3" s="193"/>
      <c r="AA3" s="192"/>
      <c r="AB3" s="192"/>
      <c r="AC3" s="192"/>
      <c r="AD3" s="192"/>
      <c r="AE3" s="192"/>
      <c r="AF3" s="192"/>
      <c r="AG3" s="194"/>
      <c r="AH3" s="194"/>
      <c r="AI3" s="194"/>
      <c r="AJ3" s="194"/>
      <c r="AK3" s="194"/>
      <c r="AL3" s="194"/>
      <c r="AM3" s="201"/>
      <c r="AN3" s="201"/>
      <c r="AO3" s="201"/>
      <c r="AP3" s="201"/>
      <c r="AQ3" s="201"/>
      <c r="AR3" s="201"/>
      <c r="AS3" s="201"/>
      <c r="AT3" s="201"/>
    </row>
    <row r="4" spans="1:46" s="4" customFormat="1" ht="12.75" customHeight="1">
      <c r="A4" s="415" t="s">
        <v>44</v>
      </c>
      <c r="B4" s="413" t="s">
        <v>174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346"/>
      <c r="AP4" s="346"/>
      <c r="AQ4" s="397"/>
      <c r="AR4" s="397"/>
      <c r="AS4" s="402"/>
      <c r="AT4" s="402"/>
    </row>
    <row r="5" spans="1:46" s="4" customFormat="1" ht="6.6" customHeight="1">
      <c r="A5" s="415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8"/>
      <c r="Y5" s="196"/>
      <c r="Z5" s="196"/>
      <c r="AA5" s="199"/>
      <c r="AB5" s="199"/>
      <c r="AC5" s="199"/>
      <c r="AD5" s="199"/>
      <c r="AE5" s="199"/>
      <c r="AF5" s="199"/>
      <c r="AG5" s="197"/>
      <c r="AH5" s="197"/>
      <c r="AI5" s="197"/>
      <c r="AJ5" s="197"/>
      <c r="AK5" s="291"/>
      <c r="AL5" s="291"/>
      <c r="AM5" s="291"/>
      <c r="AN5" s="291"/>
      <c r="AO5" s="291"/>
      <c r="AP5" s="291"/>
      <c r="AQ5" s="291"/>
      <c r="AR5" s="291"/>
      <c r="AS5" s="291"/>
      <c r="AT5" s="291"/>
    </row>
    <row r="6" spans="1:46" s="4" customFormat="1" ht="6.6" customHeight="1">
      <c r="A6" s="415"/>
      <c r="B6" s="299"/>
      <c r="C6" s="201"/>
      <c r="D6" s="300"/>
      <c r="E6" s="201"/>
      <c r="F6" s="300"/>
      <c r="G6" s="201"/>
      <c r="H6" s="300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300"/>
      <c r="Y6" s="299"/>
      <c r="Z6" s="299"/>
      <c r="AA6" s="203"/>
      <c r="AB6" s="203"/>
      <c r="AC6" s="203"/>
      <c r="AD6" s="203"/>
      <c r="AE6" s="203"/>
      <c r="AF6" s="203"/>
      <c r="AG6" s="201"/>
      <c r="AH6" s="201"/>
      <c r="AI6" s="201"/>
      <c r="AJ6" s="201"/>
      <c r="AK6" s="289"/>
      <c r="AL6" s="289"/>
      <c r="AM6" s="289"/>
      <c r="AN6" s="289"/>
      <c r="AO6" s="289"/>
      <c r="AP6" s="289"/>
      <c r="AQ6" s="289"/>
      <c r="AR6" s="289"/>
      <c r="AS6" s="289"/>
      <c r="AT6" s="289"/>
    </row>
    <row r="7" spans="1:46" s="4" customFormat="1" ht="12" customHeight="1">
      <c r="A7" s="415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398"/>
      <c r="U7" s="398"/>
      <c r="V7" s="404"/>
      <c r="W7" s="404"/>
      <c r="X7" s="204"/>
      <c r="Y7" s="409" t="s">
        <v>88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</row>
    <row r="8" spans="1:46" s="4" customFormat="1" ht="6.6" customHeight="1">
      <c r="A8" s="415"/>
      <c r="B8" s="206"/>
      <c r="C8" s="207"/>
      <c r="D8" s="206"/>
      <c r="E8" s="214"/>
      <c r="F8" s="206"/>
      <c r="G8" s="214"/>
      <c r="H8" s="206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04"/>
      <c r="Y8" s="206"/>
      <c r="Z8" s="206"/>
      <c r="AA8" s="206"/>
      <c r="AB8" s="206"/>
      <c r="AC8" s="206"/>
      <c r="AD8" s="206"/>
      <c r="AE8" s="206"/>
      <c r="AF8" s="206"/>
      <c r="AG8" s="214"/>
      <c r="AH8" s="214"/>
      <c r="AI8" s="214"/>
      <c r="AJ8" s="214"/>
      <c r="AK8" s="289"/>
      <c r="AL8" s="289"/>
      <c r="AM8" s="289"/>
      <c r="AN8" s="289"/>
      <c r="AO8" s="289"/>
      <c r="AP8" s="289"/>
      <c r="AQ8" s="289"/>
      <c r="AR8" s="289"/>
      <c r="AS8" s="289"/>
      <c r="AT8" s="289"/>
    </row>
    <row r="9" spans="1:46" s="4" customFormat="1" ht="6.6" customHeight="1">
      <c r="A9" s="415"/>
      <c r="B9" s="298"/>
      <c r="C9" s="209"/>
      <c r="D9" s="347"/>
      <c r="E9" s="208"/>
      <c r="F9" s="347"/>
      <c r="G9" s="208"/>
      <c r="H9" s="347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4"/>
      <c r="Y9" s="298"/>
      <c r="Z9" s="298"/>
      <c r="AA9" s="298"/>
      <c r="AB9" s="298"/>
      <c r="AC9" s="298"/>
      <c r="AD9" s="298"/>
      <c r="AE9" s="298"/>
      <c r="AF9" s="298"/>
      <c r="AG9" s="208"/>
      <c r="AH9" s="208"/>
      <c r="AI9" s="208"/>
      <c r="AJ9" s="208"/>
      <c r="AK9" s="211"/>
      <c r="AL9" s="211"/>
      <c r="AM9" s="211"/>
      <c r="AN9" s="211"/>
      <c r="AO9" s="211"/>
      <c r="AP9" s="211"/>
      <c r="AQ9" s="211"/>
      <c r="AR9" s="211"/>
      <c r="AS9" s="211"/>
      <c r="AT9" s="211"/>
    </row>
    <row r="10" spans="1:46" s="4" customFormat="1" ht="13.5" customHeight="1">
      <c r="A10" s="415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407">
        <v>2018</v>
      </c>
      <c r="U10" s="407"/>
      <c r="V10" s="407">
        <v>2019</v>
      </c>
      <c r="W10" s="407"/>
      <c r="X10" s="344"/>
      <c r="Y10" s="407">
        <v>2009</v>
      </c>
      <c r="Z10" s="407"/>
      <c r="AA10" s="407">
        <v>2010</v>
      </c>
      <c r="AB10" s="407"/>
      <c r="AC10" s="407">
        <v>2011</v>
      </c>
      <c r="AD10" s="407"/>
      <c r="AE10" s="407">
        <v>2012</v>
      </c>
      <c r="AF10" s="407"/>
      <c r="AG10" s="407">
        <v>2013</v>
      </c>
      <c r="AH10" s="407"/>
      <c r="AI10" s="407">
        <v>2014</v>
      </c>
      <c r="AJ10" s="407"/>
      <c r="AK10" s="407">
        <v>2015</v>
      </c>
      <c r="AL10" s="407"/>
      <c r="AM10" s="407">
        <v>2016</v>
      </c>
      <c r="AN10" s="407"/>
      <c r="AO10" s="407">
        <v>2017</v>
      </c>
      <c r="AP10" s="407"/>
      <c r="AQ10" s="407">
        <v>2018</v>
      </c>
      <c r="AR10" s="407"/>
      <c r="AS10" s="407">
        <v>2019</v>
      </c>
      <c r="AT10" s="407"/>
    </row>
    <row r="11" spans="1:46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3"/>
      <c r="Z11" s="214"/>
      <c r="AA11" s="213"/>
      <c r="AB11" s="214"/>
      <c r="AC11" s="213"/>
      <c r="AD11" s="214"/>
      <c r="AE11" s="213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</row>
    <row r="12" spans="1:46" s="1" customFormat="1" ht="6.6" customHeight="1">
      <c r="A12" s="29"/>
      <c r="B12" s="30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30"/>
      <c r="Z12" s="30"/>
      <c r="AG12" s="85"/>
      <c r="AH12" s="85"/>
      <c r="AI12" s="85"/>
      <c r="AJ12" s="85"/>
    </row>
    <row r="13" spans="1:46" s="22" customFormat="1" ht="12">
      <c r="A13" s="215" t="s">
        <v>131</v>
      </c>
      <c r="B13" s="185">
        <v>58709.559294976549</v>
      </c>
      <c r="C13" s="186"/>
      <c r="D13" s="185">
        <v>55891.22836903228</v>
      </c>
      <c r="E13" s="186"/>
      <c r="F13" s="185">
        <v>48561.829412871179</v>
      </c>
      <c r="G13" s="186"/>
      <c r="H13" s="185">
        <v>41922</v>
      </c>
      <c r="I13" s="186"/>
      <c r="J13" s="185">
        <f>J15</f>
        <v>39061.464999866905</v>
      </c>
      <c r="K13" s="186"/>
      <c r="L13" s="185">
        <f>L15</f>
        <v>39325.169891513709</v>
      </c>
      <c r="M13" s="185"/>
      <c r="N13" s="185">
        <f t="shared" ref="N13:R13" si="0">N15</f>
        <v>25373</v>
      </c>
      <c r="O13" s="185"/>
      <c r="P13" s="185">
        <f t="shared" si="0"/>
        <v>24693.275069800002</v>
      </c>
      <c r="Q13" s="186"/>
      <c r="R13" s="185">
        <f t="shared" si="0"/>
        <v>28159.550649280482</v>
      </c>
      <c r="S13" s="186"/>
      <c r="T13" s="185">
        <f t="shared" ref="T13:V13" si="1">T15</f>
        <v>39657</v>
      </c>
      <c r="U13" s="186"/>
      <c r="V13" s="185">
        <f t="shared" si="1"/>
        <v>41372.90486158002</v>
      </c>
      <c r="W13" s="186"/>
      <c r="X13" s="186"/>
      <c r="Y13" s="218"/>
      <c r="Z13" s="218"/>
      <c r="AA13" s="217"/>
      <c r="AB13" s="217"/>
      <c r="AC13" s="217"/>
      <c r="AD13" s="217"/>
      <c r="AE13" s="217"/>
      <c r="AF13" s="217"/>
      <c r="AG13" s="186"/>
      <c r="AH13" s="186"/>
      <c r="AI13" s="186"/>
      <c r="AJ13" s="186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</row>
    <row r="14" spans="1:46" s="4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24"/>
      <c r="Z14" s="24"/>
      <c r="AA14" s="24"/>
      <c r="AB14" s="24"/>
      <c r="AC14" s="24"/>
      <c r="AD14" s="24"/>
      <c r="AE14" s="24"/>
      <c r="AF14" s="24"/>
      <c r="AG14" s="83"/>
      <c r="AH14" s="83"/>
      <c r="AI14" s="83"/>
      <c r="AJ14" s="83"/>
    </row>
    <row r="15" spans="1:46" s="22" customFormat="1" ht="24">
      <c r="A15" s="171" t="s">
        <v>98</v>
      </c>
      <c r="B15" s="75">
        <v>58709.559294976549</v>
      </c>
      <c r="C15" s="90"/>
      <c r="D15" s="75">
        <v>55891.22836903228</v>
      </c>
      <c r="E15" s="90"/>
      <c r="F15" s="75">
        <v>48561.829412871179</v>
      </c>
      <c r="G15" s="90"/>
      <c r="H15" s="75">
        <v>41922</v>
      </c>
      <c r="I15" s="90"/>
      <c r="J15" s="75">
        <f>SUM(J16:J25)</f>
        <v>39061.464999866905</v>
      </c>
      <c r="K15" s="90"/>
      <c r="L15" s="75">
        <f>SUM(L16:L25)</f>
        <v>39325.169891513709</v>
      </c>
      <c r="M15" s="75"/>
      <c r="N15" s="75">
        <f t="shared" ref="N15:R15" si="2">SUM(N16:N25)</f>
        <v>25373</v>
      </c>
      <c r="O15" s="75"/>
      <c r="P15" s="75">
        <f t="shared" si="2"/>
        <v>24693.275069800002</v>
      </c>
      <c r="Q15" s="90"/>
      <c r="R15" s="75">
        <f t="shared" si="2"/>
        <v>28159.550649280482</v>
      </c>
      <c r="S15" s="90"/>
      <c r="T15" s="75">
        <f t="shared" ref="T15:V15" si="3">SUM(T16:T25)</f>
        <v>39657</v>
      </c>
      <c r="U15" s="90"/>
      <c r="V15" s="75">
        <f t="shared" si="3"/>
        <v>41372.90486158002</v>
      </c>
      <c r="W15" s="90"/>
      <c r="X15" s="90"/>
      <c r="Y15" s="97">
        <v>100.00000000000003</v>
      </c>
      <c r="Z15" s="97"/>
      <c r="AA15" s="97">
        <v>99.999999999999986</v>
      </c>
      <c r="AB15" s="97"/>
      <c r="AC15" s="97">
        <v>100</v>
      </c>
      <c r="AD15" s="97"/>
      <c r="AE15" s="104">
        <v>100</v>
      </c>
      <c r="AF15" s="97"/>
      <c r="AG15" s="104">
        <f>SUM(AG16:AG24)</f>
        <v>99.999999999999986</v>
      </c>
      <c r="AH15" s="90"/>
      <c r="AI15" s="104">
        <f>SUM(AI16:AI24)</f>
        <v>100.00000000000001</v>
      </c>
      <c r="AJ15" s="104"/>
      <c r="AK15" s="104">
        <f>SUM(AK16:AK24)</f>
        <v>100</v>
      </c>
      <c r="AL15" s="104"/>
      <c r="AM15" s="104">
        <f t="shared" ref="AM15:AO15" si="4">SUM(AM16:AM24)</f>
        <v>100</v>
      </c>
      <c r="AO15" s="104">
        <f t="shared" si="4"/>
        <v>100</v>
      </c>
      <c r="AQ15" s="104">
        <f t="shared" ref="AQ15:AS15" si="5">SUM(AQ16:AQ24)</f>
        <v>100</v>
      </c>
      <c r="AS15" s="104">
        <f t="shared" si="5"/>
        <v>100</v>
      </c>
    </row>
    <row r="16" spans="1:46" s="4" customFormat="1" ht="12">
      <c r="A16" s="144" t="s">
        <v>16</v>
      </c>
      <c r="B16" s="76">
        <v>20743.836804484799</v>
      </c>
      <c r="C16" s="141"/>
      <c r="D16" s="76">
        <v>13745.014032205403</v>
      </c>
      <c r="E16" s="84"/>
      <c r="F16" s="76">
        <v>11698.415259794287</v>
      </c>
      <c r="G16" s="84"/>
      <c r="H16" s="76">
        <v>17248</v>
      </c>
      <c r="I16" s="84"/>
      <c r="J16" s="76">
        <v>21264.685182732115</v>
      </c>
      <c r="K16" s="84"/>
      <c r="L16" s="76">
        <v>23789.745613192088</v>
      </c>
      <c r="M16" s="76"/>
      <c r="N16" s="76">
        <v>14116</v>
      </c>
      <c r="O16" s="76"/>
      <c r="P16" s="76">
        <v>13655.12098</v>
      </c>
      <c r="Q16" s="76"/>
      <c r="R16" s="76">
        <v>11774.437278561756</v>
      </c>
      <c r="S16" s="76"/>
      <c r="T16" s="76">
        <v>15239</v>
      </c>
      <c r="U16" s="76"/>
      <c r="V16" s="76">
        <v>18242.189370180025</v>
      </c>
      <c r="W16" s="76"/>
      <c r="X16" s="76"/>
      <c r="Y16" s="100">
        <v>35.396448530129035</v>
      </c>
      <c r="Z16" s="99"/>
      <c r="AA16" s="100">
        <v>24.679008282802947</v>
      </c>
      <c r="AB16" s="100"/>
      <c r="AC16" s="100">
        <v>24.166948530516443</v>
      </c>
      <c r="AD16" s="100"/>
      <c r="AE16" s="100">
        <v>41.482479136102356</v>
      </c>
      <c r="AF16" s="100"/>
      <c r="AG16" s="100">
        <v>54.797393500549617</v>
      </c>
      <c r="AH16" s="84"/>
      <c r="AI16" s="102">
        <f>L16/SUM($L$16:$L$24)*100</f>
        <v>61.643567945782742</v>
      </c>
      <c r="AJ16" s="102"/>
      <c r="AK16" s="102">
        <f t="shared" ref="AK16:AK24" si="6">N16/SUM($N$16:$N$24)*100</f>
        <v>58.22711710596873</v>
      </c>
      <c r="AL16" s="102"/>
      <c r="AM16" s="102">
        <f>P16/SUM($P$16:$P$24)*100</f>
        <v>59.466745363208965</v>
      </c>
      <c r="AO16" s="102">
        <f>R16/SUM($R$16:$R$24)*100</f>
        <v>42.150269897952555</v>
      </c>
      <c r="AQ16" s="102">
        <f>T16/SUM(T$16:T$24)*100</f>
        <v>44.630253331380878</v>
      </c>
      <c r="AS16" s="102">
        <f>V16/SUM(V$16:V$24)*100</f>
        <v>48.276302487543049</v>
      </c>
    </row>
    <row r="17" spans="1:46" s="4" customFormat="1" ht="12">
      <c r="A17" s="144" t="s">
        <v>14</v>
      </c>
      <c r="B17" s="76">
        <v>1931.2812358771735</v>
      </c>
      <c r="C17" s="141"/>
      <c r="D17" s="76">
        <v>3154.4786925923636</v>
      </c>
      <c r="E17" s="84"/>
      <c r="F17" s="76">
        <v>2294.7456439003922</v>
      </c>
      <c r="G17" s="84"/>
      <c r="H17" s="76">
        <v>2898</v>
      </c>
      <c r="I17" s="84"/>
      <c r="J17" s="76">
        <v>3526.5083953403209</v>
      </c>
      <c r="K17" s="84"/>
      <c r="L17" s="76">
        <v>3032.0824225465944</v>
      </c>
      <c r="M17" s="76"/>
      <c r="N17" s="76">
        <v>2566</v>
      </c>
      <c r="O17" s="76"/>
      <c r="P17" s="76">
        <v>2016.472681</v>
      </c>
      <c r="Q17" s="76"/>
      <c r="R17" s="76">
        <v>2769.6159541696493</v>
      </c>
      <c r="S17" s="76"/>
      <c r="T17" s="76">
        <v>3867</v>
      </c>
      <c r="U17" s="76"/>
      <c r="V17" s="76">
        <v>3222.9814699899998</v>
      </c>
      <c r="W17" s="76"/>
      <c r="X17" s="76"/>
      <c r="Y17" s="100">
        <v>3.2954605990802479</v>
      </c>
      <c r="Z17" s="99"/>
      <c r="AA17" s="100">
        <v>5.6638287600148285</v>
      </c>
      <c r="AB17" s="100"/>
      <c r="AC17" s="100">
        <v>4.7405566168748559</v>
      </c>
      <c r="AD17" s="100"/>
      <c r="AE17" s="100">
        <v>6.969864595108108</v>
      </c>
      <c r="AF17" s="100"/>
      <c r="AG17" s="100">
        <v>9.0875301732366012</v>
      </c>
      <c r="AH17" s="84"/>
      <c r="AI17" s="102">
        <f t="shared" ref="AI17:AI24" si="7">L17/SUM($L$16:$L$24)*100</f>
        <v>7.8566783298354617</v>
      </c>
      <c r="AJ17" s="102"/>
      <c r="AK17" s="102">
        <f t="shared" si="6"/>
        <v>10.584498618157818</v>
      </c>
      <c r="AL17" s="102"/>
      <c r="AM17" s="102">
        <f t="shared" ref="AM17:AM23" si="8">P17/SUM($P$16:$P$24)*100</f>
        <v>8.7815455922012848</v>
      </c>
      <c r="AO17" s="102">
        <f>R17/SUM($R$16:$R$24)*100</f>
        <v>9.9147039658939757</v>
      </c>
      <c r="AQ17" s="102">
        <f t="shared" ref="AQ17:AQ23" si="9">T17/SUM(T$16:T$24)*100</f>
        <v>11.325230634060624</v>
      </c>
      <c r="AS17" s="102">
        <f>V17/SUM(V$16:V$24)*100</f>
        <v>8.5293286457889614</v>
      </c>
    </row>
    <row r="18" spans="1:46" s="4" customFormat="1" ht="12">
      <c r="A18" s="144" t="s">
        <v>15</v>
      </c>
      <c r="B18" s="76">
        <v>9131.0491478767944</v>
      </c>
      <c r="C18" s="141"/>
      <c r="D18" s="76">
        <v>9299.7560738186803</v>
      </c>
      <c r="E18" s="84"/>
      <c r="F18" s="76">
        <v>7084.4673886102264</v>
      </c>
      <c r="G18" s="84"/>
      <c r="H18" s="76">
        <v>4362</v>
      </c>
      <c r="I18" s="84"/>
      <c r="J18" s="76">
        <v>3324.4397979257624</v>
      </c>
      <c r="K18" s="84"/>
      <c r="L18" s="76">
        <v>2648.4707504133303</v>
      </c>
      <c r="M18" s="76"/>
      <c r="N18" s="76">
        <v>1352</v>
      </c>
      <c r="O18" s="76"/>
      <c r="P18" s="76">
        <v>1377.847638</v>
      </c>
      <c r="Q18" s="76"/>
      <c r="R18" s="76">
        <v>2073.6812711077873</v>
      </c>
      <c r="S18" s="76"/>
      <c r="T18" s="76">
        <v>2203</v>
      </c>
      <c r="U18" s="76"/>
      <c r="V18" s="76">
        <v>3535.5493493400013</v>
      </c>
      <c r="W18" s="76"/>
      <c r="X18" s="76"/>
      <c r="Y18" s="100">
        <v>15.580854893682087</v>
      </c>
      <c r="Z18" s="99"/>
      <c r="AA18" s="100">
        <v>16.697600790807872</v>
      </c>
      <c r="AB18" s="100"/>
      <c r="AC18" s="100">
        <v>14.635312129420534</v>
      </c>
      <c r="AD18" s="100"/>
      <c r="AE18" s="100">
        <v>10.490872796363549</v>
      </c>
      <c r="AF18" s="100"/>
      <c r="AG18" s="100">
        <v>8.5668155540697324</v>
      </c>
      <c r="AH18" s="84"/>
      <c r="AI18" s="102">
        <f t="shared" si="7"/>
        <v>6.8626705518443787</v>
      </c>
      <c r="AJ18" s="102"/>
      <c r="AK18" s="102">
        <f t="shared" si="6"/>
        <v>5.5768675493957014</v>
      </c>
      <c r="AL18" s="102"/>
      <c r="AM18" s="102">
        <f t="shared" si="8"/>
        <v>6.0003946327720428</v>
      </c>
      <c r="AO18" s="102">
        <f t="shared" ref="AO18:AO23" si="10">R18/SUM($R$16:$R$24)*100</f>
        <v>7.423388752400677</v>
      </c>
      <c r="AQ18" s="102">
        <f t="shared" si="9"/>
        <v>6.4518963244984633</v>
      </c>
      <c r="AS18" s="102">
        <f>V18/SUM(V$16:V$24)*100</f>
        <v>9.356511238030718</v>
      </c>
    </row>
    <row r="19" spans="1:46" s="4" customFormat="1" ht="12">
      <c r="A19" s="144" t="s">
        <v>17</v>
      </c>
      <c r="B19" s="76">
        <v>6406.0131443173332</v>
      </c>
      <c r="C19" s="141"/>
      <c r="D19" s="76">
        <v>6996.2747014949719</v>
      </c>
      <c r="E19" s="84"/>
      <c r="F19" s="76">
        <v>5218.3221900186682</v>
      </c>
      <c r="G19" s="84"/>
      <c r="H19" s="76">
        <v>2267</v>
      </c>
      <c r="I19" s="84"/>
      <c r="J19" s="76">
        <v>1321.7793386532264</v>
      </c>
      <c r="K19" s="84"/>
      <c r="L19" s="76">
        <v>961.30286115655133</v>
      </c>
      <c r="M19" s="76"/>
      <c r="N19" s="76">
        <v>745</v>
      </c>
      <c r="O19" s="76"/>
      <c r="P19" s="76">
        <v>520.70605039999998</v>
      </c>
      <c r="Q19" s="76" t="s">
        <v>76</v>
      </c>
      <c r="R19" s="76">
        <v>796.23156061911288</v>
      </c>
      <c r="S19" s="76"/>
      <c r="T19" s="76">
        <v>1483</v>
      </c>
      <c r="U19" s="76"/>
      <c r="V19" s="76">
        <v>1775.41996724</v>
      </c>
      <c r="W19" s="76"/>
      <c r="X19" s="76"/>
      <c r="Y19" s="100">
        <v>10.930963094403799</v>
      </c>
      <c r="Z19" s="101"/>
      <c r="AA19" s="100">
        <v>12.561727540066791</v>
      </c>
      <c r="AB19" s="100"/>
      <c r="AC19" s="100">
        <v>10.780171585740975</v>
      </c>
      <c r="AD19" s="100"/>
      <c r="AE19" s="100">
        <v>5.4522715794030638</v>
      </c>
      <c r="AF19" s="100"/>
      <c r="AG19" s="100">
        <v>3.406119673001017</v>
      </c>
      <c r="AH19" s="84"/>
      <c r="AI19" s="102">
        <f t="shared" si="7"/>
        <v>2.4909109665014197</v>
      </c>
      <c r="AJ19" s="102"/>
      <c r="AK19" s="102">
        <f t="shared" si="6"/>
        <v>3.0730520150146434</v>
      </c>
      <c r="AL19" s="102"/>
      <c r="AM19" s="102">
        <f t="shared" si="8"/>
        <v>2.2676250289961954</v>
      </c>
      <c r="AO19" s="102">
        <f>R19/SUM($R$16:$R$24)*100</f>
        <v>2.850359162596269</v>
      </c>
      <c r="AQ19" s="102">
        <f t="shared" si="9"/>
        <v>4.3432420559379121</v>
      </c>
      <c r="AS19" s="102">
        <f>V19/SUM(V$16:V$24)*100</f>
        <v>4.6984881935833211</v>
      </c>
    </row>
    <row r="20" spans="1:46" s="4" customFormat="1" ht="12">
      <c r="A20" s="144" t="s">
        <v>143</v>
      </c>
      <c r="B20" s="76">
        <v>2439.1326248211435</v>
      </c>
      <c r="C20" s="141"/>
      <c r="D20" s="76">
        <v>2590.1097410973452</v>
      </c>
      <c r="E20" s="85"/>
      <c r="F20" s="76">
        <v>4242.6808246304454</v>
      </c>
      <c r="G20" s="85"/>
      <c r="H20" s="76">
        <v>2044</v>
      </c>
      <c r="I20" s="85"/>
      <c r="J20" s="76">
        <v>1232.1973878098825</v>
      </c>
      <c r="K20" s="85"/>
      <c r="L20" s="76">
        <v>1007.7042344820778</v>
      </c>
      <c r="M20" s="76"/>
      <c r="N20" s="76">
        <v>545</v>
      </c>
      <c r="O20" s="76"/>
      <c r="P20" s="76">
        <v>342.44441719999998</v>
      </c>
      <c r="Q20" s="76" t="s">
        <v>76</v>
      </c>
      <c r="R20" s="76">
        <v>750.79690332425503</v>
      </c>
      <c r="S20" s="76"/>
      <c r="T20" s="76">
        <v>854</v>
      </c>
      <c r="U20" s="76"/>
      <c r="V20" s="76">
        <v>877.14288107000027</v>
      </c>
      <c r="W20" s="76"/>
      <c r="X20" s="76"/>
      <c r="Y20" s="100">
        <v>4.1620377766361063</v>
      </c>
      <c r="Z20" s="99"/>
      <c r="AA20" s="100">
        <v>4.6505110583472957</v>
      </c>
      <c r="AB20" s="100"/>
      <c r="AC20" s="100">
        <v>8.7646614386003634</v>
      </c>
      <c r="AD20" s="100"/>
      <c r="AE20" s="100">
        <v>4.9159431443757668</v>
      </c>
      <c r="AF20" s="100"/>
      <c r="AG20" s="100">
        <v>3.1752741481918458</v>
      </c>
      <c r="AH20" s="85"/>
      <c r="AI20" s="102">
        <f t="shared" si="7"/>
        <v>2.6111453841314924</v>
      </c>
      <c r="AJ20" s="102"/>
      <c r="AK20" s="102">
        <f t="shared" si="6"/>
        <v>2.2480716082993029</v>
      </c>
      <c r="AL20" s="102"/>
      <c r="AM20" s="102">
        <f t="shared" si="8"/>
        <v>1.4913126722576202</v>
      </c>
      <c r="AO20" s="102">
        <f t="shared" si="10"/>
        <v>2.687711638779049</v>
      </c>
      <c r="AQ20" s="102">
        <f t="shared" si="9"/>
        <v>2.5010982574315421</v>
      </c>
      <c r="AS20" s="102">
        <f>V20/SUM(V$16:V$24)*100</f>
        <v>2.3212792166575587</v>
      </c>
    </row>
    <row r="21" spans="1:46" s="4" customFormat="1" ht="12">
      <c r="A21" s="144" t="s">
        <v>18</v>
      </c>
      <c r="B21" s="76">
        <v>2943.3113267880194</v>
      </c>
      <c r="C21" s="141"/>
      <c r="D21" s="76">
        <v>3631.7678689535105</v>
      </c>
      <c r="E21" s="85"/>
      <c r="F21" s="76">
        <v>3653.5587374542001</v>
      </c>
      <c r="G21" s="85"/>
      <c r="H21" s="76">
        <v>1774</v>
      </c>
      <c r="I21" s="85"/>
      <c r="J21" s="76">
        <v>752.42712302326629</v>
      </c>
      <c r="K21" s="85"/>
      <c r="L21" s="76">
        <v>524.97874382887255</v>
      </c>
      <c r="M21" s="76" t="s">
        <v>76</v>
      </c>
      <c r="N21" s="76">
        <v>264</v>
      </c>
      <c r="O21" s="76" t="s">
        <v>76</v>
      </c>
      <c r="P21" s="76">
        <v>368.93576890000003</v>
      </c>
      <c r="Q21" s="76" t="s">
        <v>76</v>
      </c>
      <c r="R21" s="76">
        <v>1171.2413424891681</v>
      </c>
      <c r="S21" s="76"/>
      <c r="T21" s="76">
        <v>1300</v>
      </c>
      <c r="U21" s="76"/>
      <c r="V21" s="76">
        <v>1043.2649747999999</v>
      </c>
      <c r="W21" s="76"/>
      <c r="X21" s="76"/>
      <c r="Y21" s="100">
        <v>5.0223480288985742</v>
      </c>
      <c r="Z21" s="100"/>
      <c r="AA21" s="100">
        <v>6.5207957670407932</v>
      </c>
      <c r="AB21" s="100"/>
      <c r="AC21" s="100">
        <v>7.5476347864596951</v>
      </c>
      <c r="AD21" s="100"/>
      <c r="AE21" s="100">
        <v>4.2665768777507873</v>
      </c>
      <c r="AF21" s="100"/>
      <c r="AG21" s="100">
        <v>1.9389445358106618</v>
      </c>
      <c r="AH21" s="85"/>
      <c r="AI21" s="102">
        <f t="shared" si="7"/>
        <v>1.3603156331088033</v>
      </c>
      <c r="AJ21" s="102"/>
      <c r="AK21" s="102">
        <f t="shared" si="6"/>
        <v>1.0889741368642494</v>
      </c>
      <c r="AL21" s="102"/>
      <c r="AM21" s="102">
        <f t="shared" si="8"/>
        <v>1.6066799742521221</v>
      </c>
      <c r="AO21" s="102">
        <f>R21/SUM($R$16:$R$24)*100</f>
        <v>4.1928236172649624</v>
      </c>
      <c r="AQ21" s="102">
        <f t="shared" si="9"/>
        <v>3.8072924293454387</v>
      </c>
      <c r="AS21" s="102">
        <f>V21/SUM(V$16:V$24)*100</f>
        <v>2.7609062967208273</v>
      </c>
    </row>
    <row r="22" spans="1:46" s="4" customFormat="1" ht="12">
      <c r="A22" s="144" t="s">
        <v>145</v>
      </c>
      <c r="B22" s="76">
        <v>1417.6755620184865</v>
      </c>
      <c r="C22" s="141"/>
      <c r="D22" s="76">
        <v>1448.4908779778909</v>
      </c>
      <c r="E22" s="85"/>
      <c r="F22" s="76">
        <v>1830.3035472567117</v>
      </c>
      <c r="G22" s="85"/>
      <c r="H22" s="76">
        <v>1419</v>
      </c>
      <c r="I22" s="85"/>
      <c r="J22" s="76">
        <v>841.55024356763749</v>
      </c>
      <c r="K22" s="85"/>
      <c r="L22" s="76">
        <v>622.02586108476567</v>
      </c>
      <c r="M22" s="76"/>
      <c r="N22" s="76">
        <v>610</v>
      </c>
      <c r="O22" s="76"/>
      <c r="P22" s="76">
        <v>351.5860457</v>
      </c>
      <c r="Q22" s="76" t="s">
        <v>76</v>
      </c>
      <c r="R22" s="76">
        <v>595.91367996127326</v>
      </c>
      <c r="S22" s="76"/>
      <c r="T22" s="76">
        <v>817</v>
      </c>
      <c r="U22" s="76"/>
      <c r="V22" s="76">
        <v>772.00884274999999</v>
      </c>
      <c r="W22" s="76" t="s">
        <v>76</v>
      </c>
      <c r="X22" s="76"/>
      <c r="Y22" s="100">
        <v>2.4190645412597971</v>
      </c>
      <c r="Z22" s="97"/>
      <c r="AA22" s="100">
        <v>2.6007480451764358</v>
      </c>
      <c r="AB22" s="100"/>
      <c r="AC22" s="100">
        <v>3.781097750376186</v>
      </c>
      <c r="AD22" s="100"/>
      <c r="AE22" s="100">
        <v>3.4127804901512784</v>
      </c>
      <c r="AF22" s="100"/>
      <c r="AG22" s="100">
        <v>2.1686076916251027</v>
      </c>
      <c r="AH22" s="85"/>
      <c r="AI22" s="102">
        <f t="shared" si="7"/>
        <v>1.6117824063889945</v>
      </c>
      <c r="AJ22" s="102"/>
      <c r="AK22" s="102">
        <f t="shared" si="6"/>
        <v>2.5161902404817882</v>
      </c>
      <c r="AL22" s="102"/>
      <c r="AM22" s="102">
        <f t="shared" si="8"/>
        <v>1.5311235897156767</v>
      </c>
      <c r="AO22" s="102">
        <f>R22/SUM($R$16:$R$24)*100</f>
        <v>2.1332588430347426</v>
      </c>
      <c r="AQ22" s="102">
        <f t="shared" si="9"/>
        <v>2.3927368575194023</v>
      </c>
      <c r="AS22" s="102">
        <f>V22/SUM(V$16:V$24)*100</f>
        <v>2.0430515032686154</v>
      </c>
    </row>
    <row r="23" spans="1:46" s="4" customFormat="1" ht="12">
      <c r="A23" s="144" t="s">
        <v>144</v>
      </c>
      <c r="B23" s="76">
        <v>1971.9714630327669</v>
      </c>
      <c r="C23" s="141"/>
      <c r="D23" s="76">
        <v>1741.6155623215659</v>
      </c>
      <c r="E23" s="84"/>
      <c r="F23" s="76">
        <v>1866.2854367377536</v>
      </c>
      <c r="G23" s="84"/>
      <c r="H23" s="76">
        <v>903</v>
      </c>
      <c r="I23" s="84"/>
      <c r="J23" s="76">
        <v>546.04264577010292</v>
      </c>
      <c r="K23" s="84"/>
      <c r="L23" s="76">
        <v>288.90835500686478</v>
      </c>
      <c r="M23" s="76" t="s">
        <v>76</v>
      </c>
      <c r="N23" s="76">
        <v>194</v>
      </c>
      <c r="O23" s="76" t="s">
        <v>76</v>
      </c>
      <c r="P23" s="76">
        <v>257.2709466</v>
      </c>
      <c r="Q23" s="76" t="s">
        <v>76</v>
      </c>
      <c r="R23" s="76">
        <v>375.99034975065206</v>
      </c>
      <c r="S23" s="76" t="s">
        <v>76</v>
      </c>
      <c r="T23" s="76">
        <v>514</v>
      </c>
      <c r="U23" s="76"/>
      <c r="V23" s="76">
        <v>245.94254463999999</v>
      </c>
      <c r="W23" s="76" t="s">
        <v>76</v>
      </c>
      <c r="X23" s="76"/>
      <c r="Y23" s="100">
        <v>3.3648927655963687</v>
      </c>
      <c r="Z23" s="99"/>
      <c r="AA23" s="100">
        <v>3.127049909682488</v>
      </c>
      <c r="AB23" s="100"/>
      <c r="AC23" s="100">
        <v>3.8554302519849855</v>
      </c>
      <c r="AD23" s="100"/>
      <c r="AE23" s="100">
        <v>2.1717694028235406</v>
      </c>
      <c r="AF23" s="100"/>
      <c r="AG23" s="102">
        <v>1.4071082393753631</v>
      </c>
      <c r="AH23" s="84"/>
      <c r="AI23" s="102">
        <f t="shared" si="7"/>
        <v>0.74861421814002937</v>
      </c>
      <c r="AJ23" s="102"/>
      <c r="AK23" s="102">
        <f t="shared" si="6"/>
        <v>0.80023099451388036</v>
      </c>
      <c r="AL23" s="102"/>
      <c r="AM23" s="102">
        <f t="shared" si="8"/>
        <v>1.1203903570844769</v>
      </c>
      <c r="AO23" s="102">
        <f t="shared" si="10"/>
        <v>1.3459747031708171</v>
      </c>
      <c r="AQ23" s="102">
        <f t="shared" si="9"/>
        <v>1.5053448528335041</v>
      </c>
      <c r="AS23" s="102">
        <f>V23/SUM(V$16:V$24)*100</f>
        <v>0.65086467630938349</v>
      </c>
    </row>
    <row r="24" spans="1:46" s="4" customFormat="1" ht="12">
      <c r="A24" s="144" t="s">
        <v>89</v>
      </c>
      <c r="B24" s="76">
        <v>11620.017160085405</v>
      </c>
      <c r="C24" s="84"/>
      <c r="D24" s="76">
        <v>13087.656026201632</v>
      </c>
      <c r="E24" s="84"/>
      <c r="F24" s="76">
        <v>10517.891946305985</v>
      </c>
      <c r="G24" s="84"/>
      <c r="H24" s="76">
        <v>8664</v>
      </c>
      <c r="I24" s="84"/>
      <c r="J24" s="76">
        <v>5996.3856905076009</v>
      </c>
      <c r="K24" s="84"/>
      <c r="L24" s="76">
        <v>5717.2027295318503</v>
      </c>
      <c r="M24" s="76"/>
      <c r="N24" s="76">
        <v>3851</v>
      </c>
      <c r="O24" s="76"/>
      <c r="P24" s="76">
        <v>4072.2324720000001</v>
      </c>
      <c r="Q24" s="76"/>
      <c r="R24" s="76">
        <v>7626.5208038109822</v>
      </c>
      <c r="S24" s="76"/>
      <c r="T24" s="76">
        <v>7868</v>
      </c>
      <c r="U24" s="76"/>
      <c r="V24" s="76">
        <v>8072.5481372099948</v>
      </c>
      <c r="W24" s="76"/>
      <c r="X24" s="76"/>
      <c r="Y24" s="100">
        <v>19.827929770313993</v>
      </c>
      <c r="Z24" s="99"/>
      <c r="AA24" s="100">
        <v>23.498729846060538</v>
      </c>
      <c r="AB24" s="100"/>
      <c r="AC24" s="100">
        <v>21.728186910025961</v>
      </c>
      <c r="AD24" s="100"/>
      <c r="AE24" s="100">
        <v>20.837441977921547</v>
      </c>
      <c r="AF24" s="100"/>
      <c r="AG24" s="100">
        <v>15.452206484140046</v>
      </c>
      <c r="AH24" s="84"/>
      <c r="AI24" s="102">
        <f t="shared" si="7"/>
        <v>14.81431456426669</v>
      </c>
      <c r="AJ24" s="102"/>
      <c r="AK24" s="102">
        <f t="shared" si="6"/>
        <v>15.884997731303882</v>
      </c>
      <c r="AL24" s="102"/>
      <c r="AM24" s="102">
        <f>P24/SUM($P$16:$P$24)*100</f>
        <v>17.734182789511614</v>
      </c>
      <c r="AO24" s="102">
        <f>R24/SUM($R$16:$R$24)*100</f>
        <v>27.301509418906956</v>
      </c>
      <c r="AQ24" s="102">
        <f>T24/SUM(T$16:T$24)*100</f>
        <v>23.042905256992238</v>
      </c>
      <c r="AS24" s="102">
        <f>V24/SUM(V$16:V$24)*100</f>
        <v>21.363267742097559</v>
      </c>
    </row>
    <row r="25" spans="1:46" s="4" customFormat="1" ht="12">
      <c r="A25" s="144" t="s">
        <v>3</v>
      </c>
      <c r="B25" s="76">
        <v>105.27082567463066</v>
      </c>
      <c r="C25" s="234" t="s">
        <v>76</v>
      </c>
      <c r="D25" s="76">
        <v>196.06479236891352</v>
      </c>
      <c r="E25" s="234" t="s">
        <v>76</v>
      </c>
      <c r="F25" s="76">
        <v>155.15843816250634</v>
      </c>
      <c r="G25" s="234" t="s">
        <v>76</v>
      </c>
      <c r="H25" s="76">
        <v>343</v>
      </c>
      <c r="I25" s="234" t="s">
        <v>76</v>
      </c>
      <c r="J25" s="76">
        <v>255.44919453698913</v>
      </c>
      <c r="K25" s="234" t="s">
        <v>76</v>
      </c>
      <c r="L25" s="76">
        <v>732.74832027071329</v>
      </c>
      <c r="M25" s="76"/>
      <c r="N25" s="76">
        <v>1130</v>
      </c>
      <c r="O25" s="76"/>
      <c r="P25" s="76">
        <v>1730.65807</v>
      </c>
      <c r="Q25" s="76"/>
      <c r="R25" s="76">
        <v>225.12150548584623</v>
      </c>
      <c r="S25" s="76" t="s">
        <v>76</v>
      </c>
      <c r="T25" s="76">
        <v>5512</v>
      </c>
      <c r="U25" s="76"/>
      <c r="V25" s="76">
        <v>3585.8573243599999</v>
      </c>
      <c r="W25" s="76"/>
      <c r="X25" s="76"/>
      <c r="Y25" s="98" t="s">
        <v>74</v>
      </c>
      <c r="Z25" s="99"/>
      <c r="AA25" s="98" t="s">
        <v>74</v>
      </c>
      <c r="AB25" s="100"/>
      <c r="AC25" s="98" t="s">
        <v>74</v>
      </c>
      <c r="AD25" s="100"/>
      <c r="AE25" s="98" t="s">
        <v>74</v>
      </c>
      <c r="AF25" s="100"/>
      <c r="AG25" s="98" t="s">
        <v>74</v>
      </c>
      <c r="AH25" s="234"/>
      <c r="AI25" s="98" t="s">
        <v>74</v>
      </c>
      <c r="AJ25" s="98"/>
      <c r="AK25" s="98" t="s">
        <v>74</v>
      </c>
      <c r="AL25" s="98"/>
      <c r="AM25" s="98" t="s">
        <v>74</v>
      </c>
      <c r="AO25" s="98" t="s">
        <v>74</v>
      </c>
      <c r="AQ25" s="98" t="s">
        <v>74</v>
      </c>
      <c r="AS25" s="98" t="s">
        <v>74</v>
      </c>
    </row>
    <row r="26" spans="1:46" s="4" customFormat="1" ht="6.6" customHeight="1">
      <c r="A26" s="45"/>
      <c r="B26" s="76"/>
      <c r="C26" s="84"/>
      <c r="D26" s="76"/>
      <c r="E26" s="84"/>
      <c r="F26" s="76"/>
      <c r="G26" s="84"/>
      <c r="H26" s="76"/>
      <c r="I26" s="84"/>
      <c r="J26" s="84"/>
      <c r="K26" s="84"/>
      <c r="L26" s="76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99"/>
      <c r="Z26" s="99"/>
      <c r="AA26" s="103"/>
      <c r="AB26" s="103"/>
      <c r="AC26" s="103"/>
      <c r="AD26" s="103"/>
      <c r="AE26" s="103"/>
      <c r="AF26" s="103"/>
      <c r="AG26" s="84"/>
      <c r="AH26" s="84"/>
      <c r="AI26" s="84"/>
      <c r="AJ26" s="84"/>
    </row>
    <row r="27" spans="1:46" s="22" customFormat="1" ht="24">
      <c r="A27" s="174" t="s">
        <v>70</v>
      </c>
      <c r="B27" s="75">
        <v>58709.559294976505</v>
      </c>
      <c r="C27" s="93"/>
      <c r="D27" s="75">
        <v>55891.228369032309</v>
      </c>
      <c r="E27" s="93"/>
      <c r="F27" s="75">
        <v>48561.829412871171</v>
      </c>
      <c r="G27" s="141"/>
      <c r="H27" s="75">
        <v>41922</v>
      </c>
      <c r="I27" s="141"/>
      <c r="J27" s="75">
        <f>SUM(J28:J31)</f>
        <v>39061.464999867028</v>
      </c>
      <c r="K27" s="141"/>
      <c r="L27" s="75">
        <f>SUM(L28:L31)</f>
        <v>39325.169891513731</v>
      </c>
      <c r="M27" s="75"/>
      <c r="N27" s="75">
        <f t="shared" ref="N27:R27" si="11">SUM(N28:N31)</f>
        <v>25373</v>
      </c>
      <c r="O27" s="75"/>
      <c r="P27" s="75">
        <f t="shared" si="11"/>
        <v>24693.275076000002</v>
      </c>
      <c r="Q27" s="141"/>
      <c r="R27" s="75">
        <f t="shared" si="11"/>
        <v>28159.550649280463</v>
      </c>
      <c r="S27" s="141"/>
      <c r="T27" s="75">
        <f t="shared" ref="T27:V27" si="12">SUM(T28:T31)</f>
        <v>39658</v>
      </c>
      <c r="U27" s="141"/>
      <c r="V27" s="75">
        <f t="shared" si="12"/>
        <v>41372.904861579998</v>
      </c>
      <c r="W27" s="141"/>
      <c r="X27" s="141"/>
      <c r="Y27" s="97">
        <v>99.999999999999929</v>
      </c>
      <c r="Z27" s="97"/>
      <c r="AA27" s="97">
        <v>100.00000000000006</v>
      </c>
      <c r="AB27" s="97"/>
      <c r="AC27" s="97">
        <v>99.999999999999986</v>
      </c>
      <c r="AD27" s="97"/>
      <c r="AE27" s="97">
        <v>100</v>
      </c>
      <c r="AF27" s="97"/>
      <c r="AG27" s="97">
        <f>SUM(AG28:AG31)</f>
        <v>99.999999999999702</v>
      </c>
      <c r="AH27" s="141"/>
      <c r="AI27" s="97">
        <f>SUM(AI28:AI31)</f>
        <v>100</v>
      </c>
      <c r="AJ27" s="97"/>
      <c r="AK27" s="97">
        <f>SUM(AK28:AK31)</f>
        <v>100</v>
      </c>
      <c r="AL27" s="97"/>
      <c r="AM27" s="97">
        <f t="shared" ref="AM27:AO27" si="13">SUM(AM28:AM31)</f>
        <v>99.999999999999986</v>
      </c>
      <c r="AN27" s="97"/>
      <c r="AO27" s="97">
        <f t="shared" si="13"/>
        <v>100</v>
      </c>
      <c r="AP27" s="97"/>
      <c r="AQ27" s="97">
        <f t="shared" ref="AQ27:AS27" si="14">SUM(AQ28:AQ31)</f>
        <v>100</v>
      </c>
      <c r="AR27" s="97"/>
      <c r="AS27" s="97">
        <f t="shared" si="14"/>
        <v>100</v>
      </c>
      <c r="AT27" s="97"/>
    </row>
    <row r="28" spans="1:46" s="4" customFormat="1" ht="12">
      <c r="A28" s="144" t="s">
        <v>62</v>
      </c>
      <c r="B28" s="76">
        <v>7944.431991536223</v>
      </c>
      <c r="C28" s="83"/>
      <c r="D28" s="76">
        <v>6017.3291491698474</v>
      </c>
      <c r="E28" s="83"/>
      <c r="F28" s="76">
        <v>5534.4373694281167</v>
      </c>
      <c r="G28" s="140"/>
      <c r="H28" s="76">
        <v>13842</v>
      </c>
      <c r="I28" s="140"/>
      <c r="J28" s="76">
        <v>17690.713330302588</v>
      </c>
      <c r="K28" s="140"/>
      <c r="L28" s="76">
        <v>18360.085591180432</v>
      </c>
      <c r="M28" s="140"/>
      <c r="N28" s="76">
        <v>11821</v>
      </c>
      <c r="O28" s="140"/>
      <c r="P28" s="76">
        <v>11443.866019999999</v>
      </c>
      <c r="Q28" s="140"/>
      <c r="R28" s="76">
        <v>9057.0347643337082</v>
      </c>
      <c r="S28" s="140"/>
      <c r="T28" s="76">
        <v>15344</v>
      </c>
      <c r="U28" s="140"/>
      <c r="V28" s="76">
        <v>11240.348581309981</v>
      </c>
      <c r="W28" s="140"/>
      <c r="X28" s="140"/>
      <c r="Y28" s="100">
        <v>13.531752046750562</v>
      </c>
      <c r="Z28" s="99"/>
      <c r="AA28" s="100">
        <v>10.76614224586246</v>
      </c>
      <c r="AB28" s="100"/>
      <c r="AC28" s="100">
        <v>11.39668220151778</v>
      </c>
      <c r="AD28" s="100"/>
      <c r="AE28" s="100">
        <v>33.01846285959639</v>
      </c>
      <c r="AF28" s="100"/>
      <c r="AG28" s="100">
        <v>45.289426114362982</v>
      </c>
      <c r="AH28" s="140"/>
      <c r="AI28" s="100">
        <f>L28/SUM($L$28:$L$31)*100</f>
        <v>46.687873547222722</v>
      </c>
      <c r="AJ28" s="100"/>
      <c r="AK28" s="102">
        <f>N28/SUM($N$28:$N$31)*100</f>
        <v>46.58889370590785</v>
      </c>
      <c r="AL28" s="102"/>
      <c r="AM28" s="102">
        <f>P28/SUM($P$28:$P$31)*100</f>
        <v>46.34405920145673</v>
      </c>
      <c r="AO28" s="102">
        <f>R28/SUM($R$28:$R$31)*100</f>
        <v>32.16327872960975</v>
      </c>
      <c r="AQ28" s="102">
        <f>T28/SUM(T$28:T$31)*100</f>
        <v>38.690806394674468</v>
      </c>
      <c r="AS28" s="102">
        <f>V28/SUM(V$28:V$31)*100</f>
        <v>27.168381381284334</v>
      </c>
    </row>
    <row r="29" spans="1:46" s="4" customFormat="1" ht="12">
      <c r="A29" s="144" t="s">
        <v>63</v>
      </c>
      <c r="B29" s="76">
        <v>3761.7913826664849</v>
      </c>
      <c r="C29" s="83"/>
      <c r="D29" s="76">
        <v>2909.2896493289231</v>
      </c>
      <c r="E29" s="83"/>
      <c r="F29" s="76">
        <v>2680.4082835350591</v>
      </c>
      <c r="G29" s="140"/>
      <c r="H29" s="76">
        <v>3280</v>
      </c>
      <c r="I29" s="140"/>
      <c r="J29" s="76">
        <v>5951.6750292292381</v>
      </c>
      <c r="K29" s="140"/>
      <c r="L29" s="76">
        <v>8228.370303971762</v>
      </c>
      <c r="M29" s="140"/>
      <c r="N29" s="76">
        <v>5106</v>
      </c>
      <c r="O29" s="140"/>
      <c r="P29" s="76">
        <v>5459.4020760000003</v>
      </c>
      <c r="Q29" s="140"/>
      <c r="R29" s="76">
        <v>4202.4710092176247</v>
      </c>
      <c r="S29" s="140"/>
      <c r="T29" s="76">
        <v>5700</v>
      </c>
      <c r="U29" s="140"/>
      <c r="V29" s="76">
        <v>14798.80405883001</v>
      </c>
      <c r="W29" s="140"/>
      <c r="X29" s="140"/>
      <c r="Y29" s="100">
        <v>6.4074597524501602</v>
      </c>
      <c r="Z29" s="99"/>
      <c r="AA29" s="100">
        <v>5.2052705482151769</v>
      </c>
      <c r="AB29" s="100"/>
      <c r="AC29" s="100">
        <v>5.5195784754036143</v>
      </c>
      <c r="AD29" s="100"/>
      <c r="AE29" s="100">
        <v>7.8240541958876006</v>
      </c>
      <c r="AF29" s="100"/>
      <c r="AG29" s="100">
        <v>15.23669178626424</v>
      </c>
      <c r="AH29" s="140"/>
      <c r="AI29" s="100">
        <f t="shared" ref="AI29:AI31" si="15">L29/SUM($L$28:$L$31)*100</f>
        <v>20.923928177987154</v>
      </c>
      <c r="AJ29" s="100"/>
      <c r="AK29" s="102">
        <f>N29/SUM($N$28:$N$31)*100</f>
        <v>20.123753596342571</v>
      </c>
      <c r="AL29" s="102"/>
      <c r="AM29" s="102">
        <f t="shared" ref="AM29:AM30" si="16">P29/SUM($P$28:$P$31)*100</f>
        <v>22.108861862986036</v>
      </c>
      <c r="AO29" s="102">
        <f>R29/SUM($R$28:$R$31)*100</f>
        <v>14.923785757657345</v>
      </c>
      <c r="AQ29" s="102">
        <f t="shared" ref="AQ29:AQ31" si="17">T29/SUM(T$28:T$31)*100</f>
        <v>14.372888194059206</v>
      </c>
      <c r="AS29" s="102">
        <f>V29/SUM(V$28:V$31)*100</f>
        <v>35.769313535856121</v>
      </c>
    </row>
    <row r="30" spans="1:46" s="4" customFormat="1" ht="12">
      <c r="A30" s="144" t="s">
        <v>64</v>
      </c>
      <c r="B30" s="76">
        <v>23346.37868253596</v>
      </c>
      <c r="C30" s="83"/>
      <c r="D30" s="76">
        <v>17809.185082197044</v>
      </c>
      <c r="E30" s="83"/>
      <c r="F30" s="76">
        <v>14082.983409232291</v>
      </c>
      <c r="G30" s="140"/>
      <c r="H30" s="76">
        <v>9160</v>
      </c>
      <c r="I30" s="140"/>
      <c r="J30" s="76">
        <v>4533.6307387356064</v>
      </c>
      <c r="K30" s="140"/>
      <c r="L30" s="76">
        <v>3735.6055877965296</v>
      </c>
      <c r="M30" s="140"/>
      <c r="N30" s="76">
        <v>2688</v>
      </c>
      <c r="O30" s="140"/>
      <c r="P30" s="76">
        <v>2648.753659</v>
      </c>
      <c r="Q30" s="140"/>
      <c r="R30" s="76">
        <v>5134.2465708442496</v>
      </c>
      <c r="S30" s="140"/>
      <c r="T30" s="76">
        <v>6765</v>
      </c>
      <c r="U30" s="140"/>
      <c r="V30" s="76">
        <v>4887.299555759997</v>
      </c>
      <c r="W30" s="140"/>
      <c r="X30" s="140"/>
      <c r="Y30" s="100">
        <v>39.76588985319394</v>
      </c>
      <c r="Z30" s="99"/>
      <c r="AA30" s="100">
        <v>31.864007290390134</v>
      </c>
      <c r="AB30" s="100"/>
      <c r="AC30" s="100">
        <v>29.000108891078213</v>
      </c>
      <c r="AD30" s="100"/>
      <c r="AE30" s="100">
        <v>21.8501025714422</v>
      </c>
      <c r="AF30" s="100"/>
      <c r="AG30" s="100">
        <v>11.6064022144357</v>
      </c>
      <c r="AH30" s="140"/>
      <c r="AI30" s="100">
        <f>L30/SUM($L$28:$L$31)*100</f>
        <v>9.4992738698953811</v>
      </c>
      <c r="AJ30" s="100"/>
      <c r="AK30" s="102">
        <f>N30/SUM($N$28:$N$31)*100</f>
        <v>10.593938438497617</v>
      </c>
      <c r="AL30" s="102"/>
      <c r="AM30" s="102">
        <f t="shared" si="16"/>
        <v>10.726619498012187</v>
      </c>
      <c r="AO30" s="102">
        <f>R30/SUM($R$28:$R$31)*100</f>
        <v>18.232700637840047</v>
      </c>
      <c r="AQ30" s="102">
        <f t="shared" si="17"/>
        <v>17.058348882949215</v>
      </c>
      <c r="AS30" s="102">
        <f>V30/SUM(V$28:V$31)*100</f>
        <v>11.812802538548546</v>
      </c>
    </row>
    <row r="31" spans="1:46" s="4" customFormat="1" ht="12">
      <c r="A31" s="144" t="s">
        <v>65</v>
      </c>
      <c r="B31" s="76">
        <v>23656.957238237839</v>
      </c>
      <c r="C31" s="83"/>
      <c r="D31" s="76">
        <v>29155.424488336492</v>
      </c>
      <c r="E31" s="83"/>
      <c r="F31" s="76">
        <v>26264.000350675706</v>
      </c>
      <c r="G31" s="140"/>
      <c r="H31" s="76">
        <v>15640</v>
      </c>
      <c r="I31" s="140"/>
      <c r="J31" s="76">
        <v>10885.445901599598</v>
      </c>
      <c r="K31" s="140"/>
      <c r="L31" s="76">
        <v>9001.1084085650073</v>
      </c>
      <c r="M31" s="140"/>
      <c r="N31" s="76">
        <v>5758</v>
      </c>
      <c r="O31" s="140"/>
      <c r="P31" s="76">
        <v>5141.2533210000001</v>
      </c>
      <c r="Q31" s="140"/>
      <c r="R31" s="76">
        <v>9765.7983048848819</v>
      </c>
      <c r="S31" s="140"/>
      <c r="T31" s="76">
        <v>11849</v>
      </c>
      <c r="U31" s="140"/>
      <c r="V31" s="76">
        <v>10446.45266568001</v>
      </c>
      <c r="W31" s="140"/>
      <c r="X31" s="140"/>
      <c r="Y31" s="100">
        <v>40.294898347605269</v>
      </c>
      <c r="Z31" s="99"/>
      <c r="AA31" s="100">
        <v>52.164579915532286</v>
      </c>
      <c r="AB31" s="100"/>
      <c r="AC31" s="100">
        <v>54.083630432000376</v>
      </c>
      <c r="AD31" s="100"/>
      <c r="AE31" s="100">
        <v>37.307380373073805</v>
      </c>
      <c r="AF31" s="100"/>
      <c r="AG31" s="100">
        <v>27.867479884936781</v>
      </c>
      <c r="AH31" s="140"/>
      <c r="AI31" s="100">
        <f t="shared" si="15"/>
        <v>22.888924404894748</v>
      </c>
      <c r="AJ31" s="100"/>
      <c r="AK31" s="102">
        <f>N31/SUM($N$28:$N$31)*100</f>
        <v>22.693414259251959</v>
      </c>
      <c r="AL31" s="102"/>
      <c r="AM31" s="102">
        <f>P31/SUM($P$28:$P$31)*100</f>
        <v>20.82045943754504</v>
      </c>
      <c r="AO31" s="102">
        <f>R31/SUM($R$28:$R$31)*100</f>
        <v>34.680234874892854</v>
      </c>
      <c r="AQ31" s="102">
        <f t="shared" si="17"/>
        <v>29.877956528317114</v>
      </c>
      <c r="AS31" s="102">
        <f>V31/SUM(V$28:V$31)*100</f>
        <v>25.249502544310999</v>
      </c>
    </row>
    <row r="32" spans="1:46" s="4" customFormat="1" ht="6.6" customHeight="1">
      <c r="A32" s="45"/>
      <c r="B32" s="74"/>
      <c r="C32" s="83"/>
      <c r="D32" s="74"/>
      <c r="E32" s="83"/>
      <c r="F32" s="74"/>
      <c r="G32" s="140"/>
      <c r="H32" s="74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99"/>
      <c r="Z32" s="99"/>
      <c r="AA32" s="103"/>
      <c r="AB32" s="103"/>
      <c r="AC32" s="103"/>
      <c r="AD32" s="103"/>
      <c r="AE32" s="103"/>
      <c r="AF32" s="103"/>
      <c r="AG32" s="140"/>
      <c r="AH32" s="140"/>
      <c r="AI32" s="140"/>
      <c r="AJ32" s="140"/>
    </row>
    <row r="33" spans="1:46" s="22" customFormat="1" ht="12" customHeight="1">
      <c r="A33" s="174" t="s">
        <v>37</v>
      </c>
      <c r="B33" s="75">
        <v>58709.559294976469</v>
      </c>
      <c r="C33" s="93"/>
      <c r="D33" s="75">
        <v>55891.22836903236</v>
      </c>
      <c r="E33" s="93"/>
      <c r="F33" s="75">
        <v>48561.82941287123</v>
      </c>
      <c r="G33" s="93"/>
      <c r="H33" s="75">
        <v>41922</v>
      </c>
      <c r="I33" s="93"/>
      <c r="J33" s="75">
        <f>SUM(J34:J36)</f>
        <v>39061.464999999997</v>
      </c>
      <c r="K33" s="90"/>
      <c r="L33" s="75">
        <f>SUM(L34:L36)</f>
        <v>39325.169884269999</v>
      </c>
      <c r="M33" s="75"/>
      <c r="N33" s="75">
        <f t="shared" ref="N33:R33" si="18">SUM(N34:N36)</f>
        <v>25373</v>
      </c>
      <c r="O33" s="75"/>
      <c r="P33" s="75">
        <f t="shared" si="18"/>
        <v>24693.275072440003</v>
      </c>
      <c r="Q33" s="90"/>
      <c r="R33" s="75">
        <f t="shared" si="18"/>
        <v>28159.550649280493</v>
      </c>
      <c r="S33" s="90"/>
      <c r="T33" s="75">
        <f t="shared" ref="T33:V33" si="19">SUM(T34:T36)</f>
        <v>39658</v>
      </c>
      <c r="U33" s="90"/>
      <c r="V33" s="75">
        <f t="shared" si="19"/>
        <v>41372.9048615801</v>
      </c>
      <c r="W33" s="90"/>
      <c r="X33" s="90"/>
      <c r="Y33" s="97">
        <v>99.999999999999858</v>
      </c>
      <c r="Z33" s="97"/>
      <c r="AA33" s="97">
        <v>100.00000000000014</v>
      </c>
      <c r="AB33" s="97"/>
      <c r="AC33" s="97">
        <v>100.0000000000001</v>
      </c>
      <c r="AD33" s="97"/>
      <c r="AE33" s="97">
        <v>100</v>
      </c>
      <c r="AF33" s="97"/>
      <c r="AG33" s="97">
        <f>SUM(AG34:AG36)</f>
        <v>99.999999999999019</v>
      </c>
      <c r="AH33" s="90"/>
      <c r="AI33" s="97">
        <f>SUM(AI34:AI35)</f>
        <v>100</v>
      </c>
      <c r="AJ33" s="97"/>
      <c r="AK33" s="97">
        <f>SUM(AK34:AK35)</f>
        <v>100</v>
      </c>
      <c r="AL33" s="97"/>
      <c r="AM33" s="97">
        <f t="shared" ref="AM33:AO33" si="20">SUM(AM34:AM35)</f>
        <v>99.999999999999986</v>
      </c>
      <c r="AN33" s="61"/>
      <c r="AO33" s="97">
        <f t="shared" si="20"/>
        <v>100</v>
      </c>
      <c r="AP33" s="61"/>
      <c r="AQ33" s="97">
        <f t="shared" ref="AQ33:AS33" si="21">SUM(AQ34:AQ35)</f>
        <v>100</v>
      </c>
      <c r="AR33" s="61"/>
      <c r="AS33" s="97">
        <f>SUM(AS34:AS35)</f>
        <v>100</v>
      </c>
      <c r="AT33" s="61"/>
    </row>
    <row r="34" spans="1:46" s="4" customFormat="1" ht="12">
      <c r="A34" s="144" t="s">
        <v>159</v>
      </c>
      <c r="B34" s="76">
        <v>48691.059393004616</v>
      </c>
      <c r="C34" s="83"/>
      <c r="D34" s="76">
        <v>47998.444132594777</v>
      </c>
      <c r="E34" s="83"/>
      <c r="F34" s="76">
        <v>41519.781309511309</v>
      </c>
      <c r="G34" s="140"/>
      <c r="H34" s="76">
        <v>25923</v>
      </c>
      <c r="I34" s="140"/>
      <c r="J34" s="76">
        <v>16165.130929999999</v>
      </c>
      <c r="K34" s="141"/>
      <c r="L34" s="76">
        <v>13245.563410000001</v>
      </c>
      <c r="M34" s="141"/>
      <c r="N34" s="76">
        <v>8630</v>
      </c>
      <c r="O34" s="141"/>
      <c r="P34" s="76">
        <v>8059.608123</v>
      </c>
      <c r="Q34" s="141"/>
      <c r="R34" s="76">
        <v>14132.357314210196</v>
      </c>
      <c r="S34" s="141"/>
      <c r="T34" s="76">
        <v>19152</v>
      </c>
      <c r="U34" s="141"/>
      <c r="V34" s="76">
        <v>16493.659541070028</v>
      </c>
      <c r="W34" s="141"/>
      <c r="X34" s="141"/>
      <c r="Y34" s="100">
        <v>82.9667208688399</v>
      </c>
      <c r="Z34" s="99"/>
      <c r="AA34" s="100">
        <v>85.898291566768037</v>
      </c>
      <c r="AB34" s="100"/>
      <c r="AC34" s="100">
        <v>85.498799801200661</v>
      </c>
      <c r="AD34" s="100"/>
      <c r="AE34" s="100">
        <v>61.876118868600074</v>
      </c>
      <c r="AF34" s="100"/>
      <c r="AG34" s="100">
        <v>41.383831685892943</v>
      </c>
      <c r="AH34" s="141"/>
      <c r="AI34" s="100">
        <f>L34/SUM($L$34:$L$35)*100</f>
        <v>33.730943359247128</v>
      </c>
      <c r="AJ34" s="100"/>
      <c r="AK34" s="102">
        <f>N34/SUM($N$34:$N$35)*100</f>
        <v>34.222944838799222</v>
      </c>
      <c r="AL34" s="102"/>
      <c r="AM34" s="102">
        <f>P34/SUM($P$34:$P$35)*100</f>
        <v>32.67528261390774</v>
      </c>
      <c r="AN34" s="1"/>
      <c r="AO34" s="102">
        <f>R34/SUM($R$34:$R$35)*100</f>
        <v>51.494457162090022</v>
      </c>
      <c r="AP34" s="1"/>
      <c r="AQ34" s="102">
        <f>T34/SUM(T$34:T$35)*100</f>
        <v>48.352647125653256</v>
      </c>
      <c r="AR34" s="1"/>
      <c r="AS34" s="102">
        <f>V34/SUM(V$34:V$35)*100</f>
        <v>39.999533564842267</v>
      </c>
      <c r="AT34" s="1"/>
    </row>
    <row r="35" spans="1:46" s="4" customFormat="1" ht="12">
      <c r="A35" s="144" t="s">
        <v>4</v>
      </c>
      <c r="B35" s="76">
        <v>9996.3985215718512</v>
      </c>
      <c r="C35" s="83"/>
      <c r="D35" s="76">
        <v>7879.7849417123043</v>
      </c>
      <c r="E35" s="83"/>
      <c r="F35" s="76">
        <v>7042.048103359919</v>
      </c>
      <c r="G35" s="140"/>
      <c r="H35" s="76">
        <v>15972</v>
      </c>
      <c r="I35" s="140"/>
      <c r="J35" s="76">
        <v>22896.334070000001</v>
      </c>
      <c r="K35" s="141"/>
      <c r="L35" s="76">
        <v>26022.722890000001</v>
      </c>
      <c r="M35" s="141"/>
      <c r="N35" s="76">
        <v>16587</v>
      </c>
      <c r="O35" s="141"/>
      <c r="P35" s="76">
        <v>16606.15596</v>
      </c>
      <c r="Q35" s="141"/>
      <c r="R35" s="76">
        <v>13312.066985138223</v>
      </c>
      <c r="S35" s="141"/>
      <c r="T35" s="76">
        <v>20457</v>
      </c>
      <c r="U35" s="141"/>
      <c r="V35" s="76">
        <v>24740.970143630071</v>
      </c>
      <c r="W35" s="141"/>
      <c r="X35" s="141"/>
      <c r="Y35" s="100">
        <v>17.033279131159958</v>
      </c>
      <c r="Z35" s="99"/>
      <c r="AA35" s="100">
        <v>14.101708433232105</v>
      </c>
      <c r="AB35" s="100"/>
      <c r="AC35" s="100">
        <v>14.501200198799438</v>
      </c>
      <c r="AD35" s="100"/>
      <c r="AE35" s="100">
        <v>38.123881131399926</v>
      </c>
      <c r="AF35" s="100"/>
      <c r="AG35" s="100">
        <v>58.616168314106076</v>
      </c>
      <c r="AH35" s="141"/>
      <c r="AI35" s="100">
        <f>L35/SUM($L$34:$L$35)*100</f>
        <v>66.269056640752879</v>
      </c>
      <c r="AJ35" s="100"/>
      <c r="AK35" s="102">
        <f>N35/SUM($N$34:$N$35)*100</f>
        <v>65.777055161200778</v>
      </c>
      <c r="AL35" s="102"/>
      <c r="AM35" s="102">
        <f>P35/SUM($P$34:$P$35)*100</f>
        <v>67.324717386092246</v>
      </c>
      <c r="AN35" s="1"/>
      <c r="AO35" s="102">
        <f>R35/SUM($R$34:$R$35)*100</f>
        <v>48.505542837909978</v>
      </c>
      <c r="AP35" s="1"/>
      <c r="AQ35" s="102">
        <f>T35/SUM(T$34:T$35)*100</f>
        <v>51.647352874346744</v>
      </c>
      <c r="AR35" s="1"/>
      <c r="AS35" s="102">
        <f>V35/SUM(V$34:V$35)*100</f>
        <v>60.00046643515774</v>
      </c>
      <c r="AT35" s="1"/>
    </row>
    <row r="36" spans="1:46" s="4" customFormat="1" ht="12">
      <c r="A36" s="144" t="s">
        <v>3</v>
      </c>
      <c r="B36" s="76">
        <v>22.1013804</v>
      </c>
      <c r="C36" s="234" t="s">
        <v>76</v>
      </c>
      <c r="D36" s="76">
        <v>12.999294725274734</v>
      </c>
      <c r="E36" s="234" t="s">
        <v>76</v>
      </c>
      <c r="F36" s="76">
        <v>0</v>
      </c>
      <c r="G36" s="141"/>
      <c r="H36" s="76">
        <v>27</v>
      </c>
      <c r="I36" s="141" t="s">
        <v>76</v>
      </c>
      <c r="J36" s="76">
        <v>0</v>
      </c>
      <c r="K36" s="141"/>
      <c r="L36" s="76">
        <v>56.88358427</v>
      </c>
      <c r="M36" s="141" t="s">
        <v>76</v>
      </c>
      <c r="N36" s="76">
        <v>156</v>
      </c>
      <c r="O36" s="141" t="s">
        <v>76</v>
      </c>
      <c r="P36" s="76">
        <v>27.510989439999999</v>
      </c>
      <c r="Q36" s="141" t="s">
        <v>76</v>
      </c>
      <c r="R36" s="76">
        <v>715.12634993207371</v>
      </c>
      <c r="S36" s="141" t="s">
        <v>76</v>
      </c>
      <c r="T36" s="76">
        <v>49</v>
      </c>
      <c r="U36" s="141" t="s">
        <v>76</v>
      </c>
      <c r="V36" s="76">
        <v>138.27517688</v>
      </c>
      <c r="W36" s="141" t="s">
        <v>76</v>
      </c>
      <c r="X36" s="141"/>
      <c r="Y36" s="98" t="s">
        <v>74</v>
      </c>
      <c r="Z36" s="100"/>
      <c r="AA36" s="98" t="s">
        <v>74</v>
      </c>
      <c r="AB36" s="99"/>
      <c r="AC36" s="98">
        <v>0</v>
      </c>
      <c r="AD36" s="99"/>
      <c r="AE36" s="98" t="s">
        <v>74</v>
      </c>
      <c r="AF36" s="99"/>
      <c r="AG36" s="98">
        <v>0</v>
      </c>
      <c r="AH36" s="141"/>
      <c r="AI36" s="98" t="s">
        <v>74</v>
      </c>
      <c r="AJ36" s="98"/>
      <c r="AK36" s="98" t="s">
        <v>74</v>
      </c>
      <c r="AL36" s="98"/>
      <c r="AM36" s="98" t="s">
        <v>74</v>
      </c>
      <c r="AN36" s="1"/>
      <c r="AO36" s="98" t="s">
        <v>74</v>
      </c>
      <c r="AP36" s="1"/>
      <c r="AQ36" s="98" t="s">
        <v>74</v>
      </c>
      <c r="AR36" s="1"/>
      <c r="AS36" s="98" t="s">
        <v>74</v>
      </c>
      <c r="AT36" s="1"/>
    </row>
    <row r="37" spans="1:46" s="4" customFormat="1" ht="6.6" customHeight="1">
      <c r="A37" s="44"/>
      <c r="B37" s="38"/>
      <c r="C37" s="83"/>
      <c r="D37" s="38"/>
      <c r="E37" s="83"/>
      <c r="F37" s="38"/>
      <c r="G37" s="84"/>
      <c r="H37" s="38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99"/>
      <c r="Z37" s="99"/>
      <c r="AA37" s="103"/>
      <c r="AB37" s="103"/>
      <c r="AC37" s="103"/>
      <c r="AD37" s="103"/>
      <c r="AE37" s="103"/>
      <c r="AF37" s="103"/>
      <c r="AG37" s="84"/>
      <c r="AH37" s="84"/>
      <c r="AI37" s="84"/>
      <c r="AJ37" s="84"/>
    </row>
    <row r="38" spans="1:46" s="4" customFormat="1" ht="24">
      <c r="A38" s="219" t="s">
        <v>191</v>
      </c>
      <c r="B38" s="189">
        <v>48691.059393004689</v>
      </c>
      <c r="C38" s="190"/>
      <c r="D38" s="189">
        <v>47998.44413259469</v>
      </c>
      <c r="E38" s="190"/>
      <c r="F38" s="189">
        <v>41519.781309511272</v>
      </c>
      <c r="G38" s="190"/>
      <c r="H38" s="189">
        <v>25923</v>
      </c>
      <c r="I38" s="190"/>
      <c r="J38" s="189">
        <f>J40</f>
        <v>16165.130929588979</v>
      </c>
      <c r="K38" s="190"/>
      <c r="L38" s="189">
        <f>L40</f>
        <v>13245.563414485408</v>
      </c>
      <c r="M38" s="189"/>
      <c r="N38" s="189">
        <f t="shared" ref="N38:R38" si="22">N40</f>
        <v>8630</v>
      </c>
      <c r="O38" s="189"/>
      <c r="P38" s="189">
        <f t="shared" si="22"/>
        <v>8059.6081232199995</v>
      </c>
      <c r="Q38" s="190"/>
      <c r="R38" s="189">
        <f t="shared" si="22"/>
        <v>14132.357314210238</v>
      </c>
      <c r="S38" s="190"/>
      <c r="T38" s="189">
        <f t="shared" ref="T38:V38" si="23">T40</f>
        <v>19153</v>
      </c>
      <c r="U38" s="190"/>
      <c r="V38" s="189">
        <f t="shared" si="23"/>
        <v>16493.659541070007</v>
      </c>
      <c r="W38" s="190"/>
      <c r="X38" s="190"/>
      <c r="Y38" s="191"/>
      <c r="Z38" s="191"/>
      <c r="AA38" s="191"/>
      <c r="AB38" s="191"/>
      <c r="AC38" s="191"/>
      <c r="AD38" s="191"/>
      <c r="AE38" s="191"/>
      <c r="AF38" s="191"/>
      <c r="AG38" s="190"/>
      <c r="AH38" s="190"/>
      <c r="AI38" s="190"/>
      <c r="AJ38" s="190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</row>
    <row r="39" spans="1:46" s="4" customFormat="1" ht="6.6" customHeight="1">
      <c r="A39" s="44"/>
      <c r="B39" s="38"/>
      <c r="C39" s="83"/>
      <c r="D39" s="38"/>
      <c r="E39" s="83"/>
      <c r="F39" s="38"/>
      <c r="G39" s="83"/>
      <c r="H39" s="38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99"/>
      <c r="Z39" s="99"/>
      <c r="AA39" s="103"/>
      <c r="AB39" s="103"/>
      <c r="AC39" s="103"/>
      <c r="AD39" s="103"/>
      <c r="AE39" s="103"/>
      <c r="AF39" s="103"/>
      <c r="AG39" s="83"/>
      <c r="AH39" s="83"/>
      <c r="AI39" s="83"/>
      <c r="AJ39" s="83"/>
    </row>
    <row r="40" spans="1:46" s="22" customFormat="1" ht="24">
      <c r="A40" s="171" t="s">
        <v>122</v>
      </c>
      <c r="B40" s="75">
        <v>48691.059393004689</v>
      </c>
      <c r="C40" s="90"/>
      <c r="D40" s="75">
        <v>47998.44413259469</v>
      </c>
      <c r="E40" s="90"/>
      <c r="F40" s="75">
        <v>41519.781309511272</v>
      </c>
      <c r="G40" s="90"/>
      <c r="H40" s="75">
        <v>25923</v>
      </c>
      <c r="I40" s="90"/>
      <c r="J40" s="75">
        <f>SUM(J41:J49)</f>
        <v>16165.130929588979</v>
      </c>
      <c r="K40" s="90"/>
      <c r="L40" s="75">
        <f>SUM(L41:L49)</f>
        <v>13245.563414485408</v>
      </c>
      <c r="M40" s="75"/>
      <c r="N40" s="75">
        <f t="shared" ref="N40:R40" si="24">SUM(N41:N49)</f>
        <v>8630</v>
      </c>
      <c r="O40" s="75"/>
      <c r="P40" s="75">
        <f t="shared" si="24"/>
        <v>8059.6081232199995</v>
      </c>
      <c r="Q40" s="90"/>
      <c r="R40" s="75">
        <f t="shared" si="24"/>
        <v>14132.357314210238</v>
      </c>
      <c r="S40" s="90"/>
      <c r="T40" s="75">
        <f t="shared" ref="T40:V40" si="25">SUM(T41:T49)</f>
        <v>19153</v>
      </c>
      <c r="U40" s="90"/>
      <c r="V40" s="75">
        <f t="shared" si="25"/>
        <v>16493.659541070007</v>
      </c>
      <c r="W40" s="90"/>
      <c r="X40" s="90"/>
      <c r="Y40" s="97">
        <v>100</v>
      </c>
      <c r="Z40" s="97"/>
      <c r="AA40" s="97">
        <v>100</v>
      </c>
      <c r="AB40" s="97"/>
      <c r="AC40" s="97">
        <v>100</v>
      </c>
      <c r="AD40" s="97"/>
      <c r="AE40" s="97">
        <v>100</v>
      </c>
      <c r="AF40" s="97"/>
      <c r="AG40" s="97">
        <f>SUM(AG41:AG48)</f>
        <v>100</v>
      </c>
      <c r="AH40" s="90"/>
      <c r="AI40" s="97">
        <f>SUM(AI41:AI48)</f>
        <v>100.00000000000001</v>
      </c>
      <c r="AJ40" s="97"/>
      <c r="AK40" s="97">
        <f>SUM(AK41:AK48)</f>
        <v>100</v>
      </c>
      <c r="AL40" s="97"/>
      <c r="AM40" s="97">
        <f t="shared" ref="AM40:AO40" si="26">SUM(AM41:AM48)</f>
        <v>99.999999999999986</v>
      </c>
      <c r="AO40" s="97">
        <f t="shared" si="26"/>
        <v>100</v>
      </c>
      <c r="AQ40" s="97">
        <f t="shared" ref="AQ40:AS40" si="27">SUM(AQ41:AQ48)</f>
        <v>100</v>
      </c>
      <c r="AS40" s="97">
        <f t="shared" si="27"/>
        <v>100.00000000000001</v>
      </c>
    </row>
    <row r="41" spans="1:46" s="4" customFormat="1" ht="12">
      <c r="A41" s="173" t="s">
        <v>8</v>
      </c>
      <c r="B41" s="76">
        <v>1147.7360983199624</v>
      </c>
      <c r="C41" s="83"/>
      <c r="D41" s="76">
        <v>998.9509986993246</v>
      </c>
      <c r="E41" s="83"/>
      <c r="F41" s="76">
        <v>1086.3595887948377</v>
      </c>
      <c r="G41" s="235"/>
      <c r="H41" s="76">
        <v>627</v>
      </c>
      <c r="I41" s="235"/>
      <c r="J41" s="76">
        <v>541.01585703568912</v>
      </c>
      <c r="K41" s="76"/>
      <c r="L41" s="76">
        <v>411.8492930966907</v>
      </c>
      <c r="M41" s="335" t="s">
        <v>76</v>
      </c>
      <c r="N41" s="76">
        <v>317</v>
      </c>
      <c r="O41" s="335" t="s">
        <v>76</v>
      </c>
      <c r="P41" s="76">
        <v>245.52832419999999</v>
      </c>
      <c r="Q41" s="335" t="s">
        <v>76</v>
      </c>
      <c r="R41" s="76">
        <v>493.84299012302228</v>
      </c>
      <c r="S41" s="335" t="s">
        <v>76</v>
      </c>
      <c r="T41" s="76">
        <v>1076</v>
      </c>
      <c r="U41" s="335"/>
      <c r="V41" s="76">
        <v>389.56591741000005</v>
      </c>
      <c r="W41" s="335" t="s">
        <v>76</v>
      </c>
      <c r="X41" s="335"/>
      <c r="Y41" s="100">
        <v>2.3597804294339291</v>
      </c>
      <c r="Z41" s="99"/>
      <c r="AA41" s="100">
        <v>2.0838983924901791</v>
      </c>
      <c r="AB41" s="100"/>
      <c r="AC41" s="100">
        <v>2.6268933405074657</v>
      </c>
      <c r="AD41" s="100"/>
      <c r="AE41" s="100">
        <v>2.4307978599674342</v>
      </c>
      <c r="AF41" s="100"/>
      <c r="AG41" s="100">
        <v>3.3658377665935086</v>
      </c>
      <c r="AH41" s="235"/>
      <c r="AI41" s="102">
        <f>L41/SUM($L$41:$L$48)*100</f>
        <v>3.1832765359256538</v>
      </c>
      <c r="AJ41" s="102"/>
      <c r="AK41" s="102">
        <f>N41/SUM($N$41:$N$48)*100</f>
        <v>3.8824249846907537</v>
      </c>
      <c r="AL41" s="102"/>
      <c r="AM41" s="102">
        <f>P41/SUM($P$41:$P$48)*100</f>
        <v>3.2095032702817647</v>
      </c>
      <c r="AO41" s="102">
        <f>R41/SUM($R$41:$R$48)*100</f>
        <v>3.6261500717302657</v>
      </c>
      <c r="AQ41" s="102">
        <f>T41/SUM(T$41:T$48)*100</f>
        <v>5.8105626957554817</v>
      </c>
      <c r="AS41" s="102">
        <f>V41/SUM(V$41:V$48)*100</f>
        <v>2.4668038431972876</v>
      </c>
    </row>
    <row r="42" spans="1:46" s="4" customFormat="1" ht="12">
      <c r="A42" s="173" t="s">
        <v>9</v>
      </c>
      <c r="B42" s="76">
        <v>4440.9051099294356</v>
      </c>
      <c r="C42" s="83"/>
      <c r="D42" s="76">
        <v>4656.88800692107</v>
      </c>
      <c r="E42" s="83"/>
      <c r="F42" s="76">
        <v>3453.9669271773828</v>
      </c>
      <c r="G42" s="234"/>
      <c r="H42" s="76">
        <v>1819</v>
      </c>
      <c r="I42" s="234"/>
      <c r="J42" s="76">
        <v>1052.0729363531786</v>
      </c>
      <c r="K42" s="76"/>
      <c r="L42" s="76">
        <v>721.58992833434775</v>
      </c>
      <c r="M42" s="335"/>
      <c r="N42" s="76">
        <v>514</v>
      </c>
      <c r="O42" s="335"/>
      <c r="P42" s="76">
        <v>1087.3599240000001</v>
      </c>
      <c r="Q42" s="335"/>
      <c r="R42" s="76">
        <v>999.41221344714711</v>
      </c>
      <c r="S42" s="335"/>
      <c r="T42" s="76">
        <v>1482</v>
      </c>
      <c r="U42" s="335"/>
      <c r="V42" s="76">
        <v>933.03451613999994</v>
      </c>
      <c r="W42" s="335" t="s">
        <v>76</v>
      </c>
      <c r="X42" s="335"/>
      <c r="Y42" s="100">
        <v>9.1306363742714254</v>
      </c>
      <c r="Z42" s="99"/>
      <c r="AA42" s="100">
        <v>9.7146721353352152</v>
      </c>
      <c r="AB42" s="100"/>
      <c r="AC42" s="100">
        <v>8.3519332023393265</v>
      </c>
      <c r="AD42" s="100"/>
      <c r="AE42" s="100">
        <v>7.052027603318602</v>
      </c>
      <c r="AF42" s="100"/>
      <c r="AG42" s="100">
        <v>6.5452921136004001</v>
      </c>
      <c r="AH42" s="234"/>
      <c r="AI42" s="102">
        <f t="shared" ref="AI42:AI47" si="28">L42/SUM($L$41:$L$48)*100</f>
        <v>5.5773321113549352</v>
      </c>
      <c r="AJ42" s="102"/>
      <c r="AK42" s="102">
        <f t="shared" ref="AK42:AK48" si="29">N42/SUM($N$41:$N$48)*100</f>
        <v>6.2951622780159218</v>
      </c>
      <c r="AL42" s="102"/>
      <c r="AM42" s="102">
        <f t="shared" ref="AM42:AM48" si="30">P42/SUM($P$41:$P$48)*100</f>
        <v>14.213778566779839</v>
      </c>
      <c r="AO42" s="102">
        <f t="shared" ref="AO42:AO43" si="31">R42/SUM($R$41:$R$48)*100</f>
        <v>7.3384025732079108</v>
      </c>
      <c r="AQ42" s="102">
        <f t="shared" ref="AQ42:AQ48" si="32">T42/SUM(T$41:T$48)*100</f>
        <v>8.0030240846743705</v>
      </c>
      <c r="AS42" s="102">
        <f>V42/SUM(V$41:V$48)*100</f>
        <v>5.908148088395353</v>
      </c>
    </row>
    <row r="43" spans="1:46" s="4" customFormat="1" ht="12">
      <c r="A43" s="173" t="s">
        <v>10</v>
      </c>
      <c r="B43" s="76">
        <v>19629.900550421051</v>
      </c>
      <c r="C43" s="84"/>
      <c r="D43" s="76">
        <v>20496.380989413869</v>
      </c>
      <c r="E43" s="84"/>
      <c r="F43" s="76">
        <v>17101.114550524631</v>
      </c>
      <c r="G43" s="235"/>
      <c r="H43" s="76">
        <v>11284</v>
      </c>
      <c r="I43" s="235"/>
      <c r="J43" s="76">
        <v>8139.4062923681649</v>
      </c>
      <c r="K43" s="76"/>
      <c r="L43" s="76">
        <v>6584.3935036768589</v>
      </c>
      <c r="M43" s="335"/>
      <c r="N43" s="76">
        <v>4108</v>
      </c>
      <c r="O43" s="335"/>
      <c r="P43" s="76">
        <v>4108.4663259999998</v>
      </c>
      <c r="Q43" s="335"/>
      <c r="R43" s="76">
        <v>7283.4189376908889</v>
      </c>
      <c r="S43" s="335"/>
      <c r="T43" s="76">
        <v>9972</v>
      </c>
      <c r="U43" s="335"/>
      <c r="V43" s="76">
        <v>10439.553686400008</v>
      </c>
      <c r="W43" s="335"/>
      <c r="X43" s="335"/>
      <c r="Y43" s="100">
        <v>40.359674334913464</v>
      </c>
      <c r="Z43" s="97"/>
      <c r="AA43" s="100">
        <v>42.757227783263751</v>
      </c>
      <c r="AB43" s="100"/>
      <c r="AC43" s="100">
        <v>41.351689064450539</v>
      </c>
      <c r="AD43" s="100"/>
      <c r="AE43" s="100">
        <v>43.746607738233699</v>
      </c>
      <c r="AF43" s="100"/>
      <c r="AG43" s="100">
        <v>50.637926301473257</v>
      </c>
      <c r="AH43" s="235"/>
      <c r="AI43" s="102">
        <f>L43/SUM($L$41:$L$48)*100</f>
        <v>50.892269805681181</v>
      </c>
      <c r="AJ43" s="102"/>
      <c r="AK43" s="102">
        <f t="shared" si="29"/>
        <v>50.312308634415182</v>
      </c>
      <c r="AL43" s="102"/>
      <c r="AM43" s="102">
        <f t="shared" si="30"/>
        <v>53.705152560722389</v>
      </c>
      <c r="AO43" s="102">
        <f t="shared" si="31"/>
        <v>53.480095154879379</v>
      </c>
      <c r="AQ43" s="102">
        <f t="shared" si="32"/>
        <v>53.850307808618638</v>
      </c>
      <c r="AS43" s="102">
        <f>V43/SUM(V$41:V$48)*100</f>
        <v>66.105195562508158</v>
      </c>
    </row>
    <row r="44" spans="1:46" s="4" customFormat="1" ht="12">
      <c r="A44" s="148" t="s">
        <v>11</v>
      </c>
      <c r="B44" s="76">
        <v>1139.4996671526387</v>
      </c>
      <c r="C44" s="83"/>
      <c r="D44" s="76">
        <v>1142.2036440288834</v>
      </c>
      <c r="E44" s="83"/>
      <c r="F44" s="76">
        <v>1021.2806204885824</v>
      </c>
      <c r="G44" s="235"/>
      <c r="H44" s="76">
        <v>411</v>
      </c>
      <c r="I44" s="235"/>
      <c r="J44" s="76">
        <v>311.24870460643109</v>
      </c>
      <c r="K44" s="335" t="s">
        <v>76</v>
      </c>
      <c r="L44" s="76">
        <v>236.42734726655269</v>
      </c>
      <c r="M44" s="335" t="s">
        <v>76</v>
      </c>
      <c r="N44" s="76">
        <v>309</v>
      </c>
      <c r="O44" s="335" t="s">
        <v>76</v>
      </c>
      <c r="P44" s="76">
        <v>189.1400099</v>
      </c>
      <c r="Q44" s="335" t="s">
        <v>76</v>
      </c>
      <c r="R44" s="76">
        <v>363.43624851895652</v>
      </c>
      <c r="S44" s="335" t="s">
        <v>76</v>
      </c>
      <c r="T44" s="76">
        <v>516</v>
      </c>
      <c r="U44" s="335" t="s">
        <v>76</v>
      </c>
      <c r="V44" s="76">
        <v>189.49972517</v>
      </c>
      <c r="W44" s="335" t="s">
        <v>76</v>
      </c>
      <c r="X44" s="335"/>
      <c r="Y44" s="100">
        <v>2.3428460757044607</v>
      </c>
      <c r="Z44" s="99"/>
      <c r="AA44" s="100">
        <v>2.382735830673758</v>
      </c>
      <c r="AB44" s="100"/>
      <c r="AC44" s="100">
        <v>2.4695278510193588</v>
      </c>
      <c r="AD44" s="100"/>
      <c r="AE44" s="100">
        <v>1.5933938125145382</v>
      </c>
      <c r="AF44" s="100"/>
      <c r="AG44" s="100">
        <v>1.9363806645292561</v>
      </c>
      <c r="AH44" s="235"/>
      <c r="AI44" s="102">
        <f t="shared" si="28"/>
        <v>1.8274005555427064</v>
      </c>
      <c r="AJ44" s="102"/>
      <c r="AK44" s="102">
        <f t="shared" si="29"/>
        <v>3.784445805266381</v>
      </c>
      <c r="AL44" s="102"/>
      <c r="AM44" s="102">
        <f t="shared" si="30"/>
        <v>2.4724050974285734</v>
      </c>
      <c r="AO44" s="102">
        <f>R44/SUM($R$41:$R$48)*100</f>
        <v>2.6686100744451071</v>
      </c>
      <c r="AQ44" s="102">
        <f t="shared" si="32"/>
        <v>2.7864780213845988</v>
      </c>
      <c r="AS44" s="102">
        <f>V44/SUM(V$41:V$48)*100</f>
        <v>1.1999475042427987</v>
      </c>
    </row>
    <row r="45" spans="1:46" s="4" customFormat="1" ht="12">
      <c r="A45" s="173" t="s">
        <v>86</v>
      </c>
      <c r="B45" s="76">
        <v>560.53606044604339</v>
      </c>
      <c r="C45" s="83"/>
      <c r="D45" s="76">
        <v>323.89815327125905</v>
      </c>
      <c r="E45" s="234" t="s">
        <v>76</v>
      </c>
      <c r="F45" s="76">
        <v>321.09533224063364</v>
      </c>
      <c r="G45" s="234" t="s">
        <v>76</v>
      </c>
      <c r="H45" s="76">
        <v>307</v>
      </c>
      <c r="I45" s="234" t="s">
        <v>76</v>
      </c>
      <c r="J45" s="76">
        <v>233.77830239626684</v>
      </c>
      <c r="K45" s="335" t="s">
        <v>76</v>
      </c>
      <c r="L45" s="76">
        <v>261.39242108021472</v>
      </c>
      <c r="M45" s="335" t="s">
        <v>76</v>
      </c>
      <c r="N45" s="76">
        <v>170</v>
      </c>
      <c r="O45" s="335" t="s">
        <v>76</v>
      </c>
      <c r="P45" s="76">
        <v>108.6993157</v>
      </c>
      <c r="Q45" s="335" t="s">
        <v>76</v>
      </c>
      <c r="R45" s="76">
        <v>223.70093846007859</v>
      </c>
      <c r="S45" s="335" t="s">
        <v>76</v>
      </c>
      <c r="T45" s="76">
        <v>435</v>
      </c>
      <c r="U45" s="335" t="s">
        <v>76</v>
      </c>
      <c r="V45" s="76">
        <v>192.74168803999999</v>
      </c>
      <c r="W45" s="335" t="s">
        <v>76</v>
      </c>
      <c r="X45" s="335"/>
      <c r="Y45" s="100">
        <v>1.1524792392334575</v>
      </c>
      <c r="Z45" s="99"/>
      <c r="AA45" s="100">
        <v>0.6756796297429547</v>
      </c>
      <c r="AB45" s="100"/>
      <c r="AC45" s="100">
        <v>0.77643093376354144</v>
      </c>
      <c r="AD45" s="100"/>
      <c r="AE45" s="100">
        <v>1.1901992711483291</v>
      </c>
      <c r="AF45" s="100"/>
      <c r="AG45" s="100">
        <v>1.4544117866097332</v>
      </c>
      <c r="AH45" s="234"/>
      <c r="AI45" s="102">
        <f t="shared" si="28"/>
        <v>2.0203612696212536</v>
      </c>
      <c r="AJ45" s="102"/>
      <c r="AK45" s="102">
        <f t="shared" si="29"/>
        <v>2.0820575627679117</v>
      </c>
      <c r="AL45" s="102"/>
      <c r="AM45" s="102">
        <f t="shared" si="30"/>
        <v>1.4208984252764267</v>
      </c>
      <c r="AO45" s="102">
        <f>R45/SUM($R$41:$R$48)*100</f>
        <v>1.6425730247604984</v>
      </c>
      <c r="AQ45" s="102">
        <f t="shared" si="32"/>
        <v>2.3490657738416676</v>
      </c>
      <c r="AS45" s="102">
        <f>V45/SUM(V$41:V$48)*100</f>
        <v>1.2204762160982614</v>
      </c>
    </row>
    <row r="46" spans="1:46" s="4" customFormat="1" ht="12">
      <c r="A46" s="148" t="s">
        <v>117</v>
      </c>
      <c r="B46" s="76">
        <v>1352.3586443583126</v>
      </c>
      <c r="C46" s="83"/>
      <c r="D46" s="76">
        <v>2292.449292626533</v>
      </c>
      <c r="E46" s="83"/>
      <c r="F46" s="76">
        <v>2525.926413976576</v>
      </c>
      <c r="G46" s="235"/>
      <c r="H46" s="76">
        <v>1398</v>
      </c>
      <c r="I46" s="235"/>
      <c r="J46" s="76">
        <v>746.78557235746393</v>
      </c>
      <c r="K46" s="335"/>
      <c r="L46" s="76">
        <v>587.65989965810013</v>
      </c>
      <c r="M46" s="335"/>
      <c r="N46" s="76">
        <v>177</v>
      </c>
      <c r="O46" s="335" t="s">
        <v>76</v>
      </c>
      <c r="P46" s="76">
        <v>84.953919589999998</v>
      </c>
      <c r="Q46" s="335" t="s">
        <v>76</v>
      </c>
      <c r="R46" s="76">
        <v>113.01548056762275</v>
      </c>
      <c r="S46" s="335" t="s">
        <v>76</v>
      </c>
      <c r="T46" s="76">
        <v>138</v>
      </c>
      <c r="U46" s="335" t="s">
        <v>76</v>
      </c>
      <c r="V46" s="76">
        <v>83.567992099999998</v>
      </c>
      <c r="W46" s="335" t="s">
        <v>76</v>
      </c>
      <c r="X46" s="335"/>
      <c r="Y46" s="100">
        <v>2.7804906260279467</v>
      </c>
      <c r="Z46" s="99"/>
      <c r="AA46" s="100">
        <v>4.7822479801209798</v>
      </c>
      <c r="AB46" s="100"/>
      <c r="AC46" s="100">
        <v>6.1078664412102652</v>
      </c>
      <c r="AD46" s="100"/>
      <c r="AE46" s="100">
        <v>5.4198650849034653</v>
      </c>
      <c r="AF46" s="100"/>
      <c r="AG46" s="100">
        <v>4.6459989116771672</v>
      </c>
      <c r="AH46" s="235"/>
      <c r="AI46" s="102">
        <f t="shared" si="28"/>
        <v>4.5421565631942702</v>
      </c>
      <c r="AJ46" s="102"/>
      <c r="AK46" s="102">
        <f t="shared" si="29"/>
        <v>2.1677893447642376</v>
      </c>
      <c r="AL46" s="102"/>
      <c r="AM46" s="102">
        <f t="shared" si="30"/>
        <v>1.1105027643379284</v>
      </c>
      <c r="AO46" s="102">
        <f>R46/SUM($R$41:$R$48)*100</f>
        <v>0.82984086270988022</v>
      </c>
      <c r="AQ46" s="102">
        <f t="shared" si="32"/>
        <v>0.74522086618425309</v>
      </c>
      <c r="AS46" s="102">
        <f>V46/SUM(V$41:V$48)*100</f>
        <v>0.52916806852895615</v>
      </c>
    </row>
    <row r="47" spans="1:46" s="4" customFormat="1" ht="12">
      <c r="A47" s="148" t="s">
        <v>118</v>
      </c>
      <c r="B47" s="76">
        <v>20153.943971527402</v>
      </c>
      <c r="C47" s="83"/>
      <c r="D47" s="76">
        <v>17957.948718339489</v>
      </c>
      <c r="E47" s="83"/>
      <c r="F47" s="76">
        <v>15845.555316192856</v>
      </c>
      <c r="G47" s="235"/>
      <c r="H47" s="76">
        <v>9948</v>
      </c>
      <c r="I47" s="235"/>
      <c r="J47" s="76">
        <v>5002.1296999710612</v>
      </c>
      <c r="K47" s="335"/>
      <c r="L47" s="76">
        <v>4051.0627397862545</v>
      </c>
      <c r="M47" s="335"/>
      <c r="N47" s="76">
        <v>2520</v>
      </c>
      <c r="O47" s="335"/>
      <c r="P47" s="76">
        <v>1800.935792</v>
      </c>
      <c r="Q47" s="335"/>
      <c r="R47" s="76">
        <v>4099.6779241930199</v>
      </c>
      <c r="S47" s="335"/>
      <c r="T47" s="76">
        <v>4853</v>
      </c>
      <c r="U47" s="335"/>
      <c r="V47" s="76">
        <v>3549.3148125299995</v>
      </c>
      <c r="W47" s="335"/>
      <c r="X47" s="335"/>
      <c r="Y47" s="100">
        <v>41.43712359446932</v>
      </c>
      <c r="Z47" s="99"/>
      <c r="AA47" s="100">
        <v>37.461837983338953</v>
      </c>
      <c r="AB47" s="100"/>
      <c r="AC47" s="100">
        <v>38.315659166709501</v>
      </c>
      <c r="AD47" s="100"/>
      <c r="AE47" s="100">
        <v>38.567108629913932</v>
      </c>
      <c r="AF47" s="100"/>
      <c r="AG47" s="100">
        <v>31.119895726921389</v>
      </c>
      <c r="AH47" s="235"/>
      <c r="AI47" s="102">
        <f t="shared" si="28"/>
        <v>31.311582127923522</v>
      </c>
      <c r="AJ47" s="102"/>
      <c r="AK47" s="102">
        <f t="shared" si="29"/>
        <v>30.863441518677281</v>
      </c>
      <c r="AL47" s="102"/>
      <c r="AM47" s="102">
        <f t="shared" si="30"/>
        <v>23.541517390405748</v>
      </c>
      <c r="AO47" s="102">
        <f>R47/SUM($R$41:$R$48)*100</f>
        <v>30.10278103811941</v>
      </c>
      <c r="AQ47" s="102">
        <f t="shared" si="32"/>
        <v>26.206933794146238</v>
      </c>
      <c r="AS47" s="102">
        <f>V47/SUM(V$41:V$48)*100</f>
        <v>22.474921518997633</v>
      </c>
    </row>
    <row r="48" spans="1:46" s="4" customFormat="1" ht="12">
      <c r="A48" s="148" t="s">
        <v>152</v>
      </c>
      <c r="B48" s="76">
        <v>212.53056555226823</v>
      </c>
      <c r="C48" s="234" t="s">
        <v>76</v>
      </c>
      <c r="D48" s="76">
        <v>67.926354654335682</v>
      </c>
      <c r="E48" s="234" t="s">
        <v>76</v>
      </c>
      <c r="F48" s="76">
        <v>0</v>
      </c>
      <c r="G48" s="141"/>
      <c r="H48" s="76">
        <v>0</v>
      </c>
      <c r="I48" s="141"/>
      <c r="J48" s="76">
        <v>47.298047989587502</v>
      </c>
      <c r="K48" s="335" t="s">
        <v>76</v>
      </c>
      <c r="L48" s="76">
        <v>83.529835414721305</v>
      </c>
      <c r="M48" s="335" t="s">
        <v>76</v>
      </c>
      <c r="N48" s="76">
        <v>50</v>
      </c>
      <c r="O48" s="335" t="s">
        <v>76</v>
      </c>
      <c r="P48" s="76">
        <v>24.95764183</v>
      </c>
      <c r="Q48" s="335" t="s">
        <v>76</v>
      </c>
      <c r="R48" s="76">
        <v>42.429408006244728</v>
      </c>
      <c r="S48" s="335" t="s">
        <v>76</v>
      </c>
      <c r="T48" s="76">
        <v>46</v>
      </c>
      <c r="U48" s="335" t="s">
        <v>76</v>
      </c>
      <c r="V48" s="76">
        <v>15.05628518</v>
      </c>
      <c r="W48" s="335" t="s">
        <v>76</v>
      </c>
      <c r="X48" s="335"/>
      <c r="Y48" s="100">
        <v>0.43696932594600119</v>
      </c>
      <c r="Z48" s="99"/>
      <c r="AA48" s="100">
        <v>0.14170026503421487</v>
      </c>
      <c r="AB48" s="100"/>
      <c r="AC48" s="100">
        <v>0</v>
      </c>
      <c r="AD48" s="100"/>
      <c r="AE48" s="100">
        <v>0</v>
      </c>
      <c r="AF48" s="100"/>
      <c r="AG48" s="100">
        <v>0.29425672859530255</v>
      </c>
      <c r="AH48" s="141"/>
      <c r="AI48" s="102">
        <f>L48/SUM($L$41:$L$48)*100</f>
        <v>0.64562103075648225</v>
      </c>
      <c r="AJ48" s="102"/>
      <c r="AK48" s="102">
        <f t="shared" si="29"/>
        <v>0.61236987140232702</v>
      </c>
      <c r="AL48" s="102"/>
      <c r="AM48" s="102">
        <f t="shared" si="30"/>
        <v>0.32624192476733394</v>
      </c>
      <c r="AO48" s="102">
        <f>R48/SUM($R$41:$R$48)*100</f>
        <v>0.31154720014754039</v>
      </c>
      <c r="AQ48" s="102">
        <f t="shared" si="32"/>
        <v>0.24840695539475105</v>
      </c>
      <c r="AS48" s="102">
        <f>V48/SUM(V$41:V$48)*100</f>
        <v>9.533919803156006E-2</v>
      </c>
    </row>
    <row r="49" spans="1:45" s="4" customFormat="1" ht="12">
      <c r="A49" s="148" t="s">
        <v>3</v>
      </c>
      <c r="B49" s="76">
        <v>53.648725297577407</v>
      </c>
      <c r="C49" s="234" t="s">
        <v>76</v>
      </c>
      <c r="D49" s="76">
        <v>61.79797463992675</v>
      </c>
      <c r="E49" s="234" t="s">
        <v>76</v>
      </c>
      <c r="F49" s="76">
        <v>164.48256011577138</v>
      </c>
      <c r="G49" s="234" t="s">
        <v>76</v>
      </c>
      <c r="H49" s="76">
        <v>129</v>
      </c>
      <c r="I49" s="234" t="s">
        <v>76</v>
      </c>
      <c r="J49" s="76">
        <v>91.395516511136904</v>
      </c>
      <c r="K49" s="335" t="s">
        <v>76</v>
      </c>
      <c r="L49" s="76">
        <v>307.65844617166834</v>
      </c>
      <c r="M49" s="335" t="s">
        <v>76</v>
      </c>
      <c r="N49" s="76">
        <v>465</v>
      </c>
      <c r="O49" s="335" t="s">
        <v>76</v>
      </c>
      <c r="P49" s="76">
        <v>409.56686999999999</v>
      </c>
      <c r="Q49" s="335" t="s">
        <v>76</v>
      </c>
      <c r="R49" s="76">
        <v>513.42317320325617</v>
      </c>
      <c r="S49" s="335"/>
      <c r="T49" s="76">
        <v>635</v>
      </c>
      <c r="U49" s="335" t="s">
        <v>76</v>
      </c>
      <c r="V49" s="76">
        <v>701.32491809999999</v>
      </c>
      <c r="W49" s="335" t="s">
        <v>76</v>
      </c>
      <c r="X49" s="335"/>
      <c r="Y49" s="98" t="s">
        <v>74</v>
      </c>
      <c r="Z49" s="100"/>
      <c r="AA49" s="98" t="s">
        <v>74</v>
      </c>
      <c r="AB49" s="99"/>
      <c r="AC49" s="98" t="s">
        <v>74</v>
      </c>
      <c r="AD49" s="99"/>
      <c r="AE49" s="98" t="s">
        <v>74</v>
      </c>
      <c r="AF49" s="99"/>
      <c r="AG49" s="98" t="s">
        <v>74</v>
      </c>
      <c r="AH49" s="234"/>
      <c r="AI49" s="98" t="s">
        <v>74</v>
      </c>
      <c r="AJ49" s="98"/>
      <c r="AK49" s="98" t="s">
        <v>74</v>
      </c>
      <c r="AL49" s="98"/>
      <c r="AM49" s="98" t="s">
        <v>74</v>
      </c>
      <c r="AO49" s="98" t="s">
        <v>74</v>
      </c>
      <c r="AQ49" s="98" t="s">
        <v>74</v>
      </c>
      <c r="AS49" s="98" t="s">
        <v>74</v>
      </c>
    </row>
    <row r="50" spans="1:45" s="4" customFormat="1" ht="6.6" customHeight="1">
      <c r="A50" s="45"/>
      <c r="B50" s="80"/>
      <c r="C50" s="84"/>
      <c r="D50" s="80"/>
      <c r="E50" s="84"/>
      <c r="F50" s="80"/>
      <c r="G50" s="84"/>
      <c r="H50" s="80"/>
      <c r="I50" s="84"/>
      <c r="J50" s="84"/>
      <c r="K50" s="337"/>
      <c r="L50" s="76"/>
      <c r="M50" s="335"/>
      <c r="N50" s="76"/>
      <c r="O50" s="335"/>
      <c r="P50" s="76"/>
      <c r="Q50" s="335"/>
      <c r="R50" s="76"/>
      <c r="S50" s="335"/>
      <c r="T50" s="76"/>
      <c r="U50" s="335"/>
      <c r="V50" s="76"/>
      <c r="W50" s="335"/>
      <c r="X50" s="335"/>
      <c r="Y50" s="101"/>
      <c r="Z50" s="101"/>
      <c r="AA50" s="103"/>
      <c r="AB50" s="103"/>
      <c r="AC50" s="103"/>
      <c r="AD50" s="103"/>
      <c r="AE50" s="103"/>
      <c r="AF50" s="103"/>
      <c r="AG50" s="84"/>
      <c r="AH50" s="84"/>
      <c r="AI50" s="84"/>
      <c r="AJ50" s="84"/>
    </row>
    <row r="51" spans="1:45" s="9" customFormat="1" ht="12" customHeight="1">
      <c r="A51" s="176" t="s">
        <v>214</v>
      </c>
      <c r="B51" s="78">
        <v>48691.059393004696</v>
      </c>
      <c r="C51" s="92"/>
      <c r="D51" s="78">
        <v>47998.444132594705</v>
      </c>
      <c r="E51" s="92"/>
      <c r="F51" s="78">
        <v>41519.781309511265</v>
      </c>
      <c r="G51" s="92"/>
      <c r="H51" s="78">
        <v>25923</v>
      </c>
      <c r="I51" s="92"/>
      <c r="J51" s="78">
        <f>SUM(J52:J59)</f>
        <v>16165.130929588979</v>
      </c>
      <c r="K51" s="338"/>
      <c r="L51" s="78">
        <f>SUM(L52:L59)</f>
        <v>13245.563414485412</v>
      </c>
      <c r="M51" s="341"/>
      <c r="N51" s="78">
        <f t="shared" ref="N51:R51" si="33">SUM(N52:N59)</f>
        <v>8630</v>
      </c>
      <c r="O51" s="341"/>
      <c r="P51" s="78">
        <f t="shared" si="33"/>
        <v>8059.6081234100002</v>
      </c>
      <c r="Q51" s="338"/>
      <c r="R51" s="78">
        <f t="shared" si="33"/>
        <v>14132.357314210243</v>
      </c>
      <c r="S51" s="338"/>
      <c r="T51" s="78">
        <f t="shared" ref="T51:V51" si="34">SUM(T52:T59)</f>
        <v>19152</v>
      </c>
      <c r="U51" s="338"/>
      <c r="V51" s="78">
        <f t="shared" si="34"/>
        <v>16493.659541070007</v>
      </c>
      <c r="W51" s="338"/>
      <c r="X51" s="338"/>
      <c r="Y51" s="104">
        <v>100.00000000000001</v>
      </c>
      <c r="Z51" s="100"/>
      <c r="AA51" s="104">
        <v>100.00000000000001</v>
      </c>
      <c r="AB51" s="104"/>
      <c r="AC51" s="104">
        <v>99.999999999999986</v>
      </c>
      <c r="AD51" s="104"/>
      <c r="AE51" s="104">
        <v>100</v>
      </c>
      <c r="AF51" s="104"/>
      <c r="AG51" s="104">
        <f>SUM(AG52:AG58)</f>
        <v>100.00000000000001</v>
      </c>
      <c r="AH51" s="92"/>
      <c r="AI51" s="104">
        <f>SUM(AI52:AI58)</f>
        <v>99.999999999999986</v>
      </c>
      <c r="AJ51" s="104"/>
      <c r="AK51" s="104">
        <f>SUM(AK52:AK58)</f>
        <v>100</v>
      </c>
      <c r="AL51" s="104"/>
      <c r="AM51" s="104">
        <f t="shared" ref="AM51:AO51" si="35">SUM(AM52:AM58)</f>
        <v>99.999999999999986</v>
      </c>
      <c r="AO51" s="104">
        <f t="shared" si="35"/>
        <v>99.999999999999972</v>
      </c>
      <c r="AQ51" s="104">
        <f t="shared" ref="AQ51:AS51" si="36">SUM(AQ52:AQ58)</f>
        <v>100</v>
      </c>
      <c r="AS51" s="104">
        <f t="shared" si="36"/>
        <v>100</v>
      </c>
    </row>
    <row r="52" spans="1:45" s="4" customFormat="1" ht="12">
      <c r="A52" s="178" t="s">
        <v>5</v>
      </c>
      <c r="B52" s="76">
        <v>1091.6207551587513</v>
      </c>
      <c r="C52" s="84"/>
      <c r="D52" s="76">
        <v>798.92015728869785</v>
      </c>
      <c r="E52" s="84"/>
      <c r="F52" s="76">
        <v>1046.0635976401857</v>
      </c>
      <c r="G52" s="235"/>
      <c r="H52" s="76">
        <v>670</v>
      </c>
      <c r="I52" s="235"/>
      <c r="J52" s="76">
        <v>486.66228432056056</v>
      </c>
      <c r="K52" s="335"/>
      <c r="L52" s="76">
        <v>380.62861471222868</v>
      </c>
      <c r="M52" s="335" t="s">
        <v>76</v>
      </c>
      <c r="N52" s="76">
        <v>236</v>
      </c>
      <c r="O52" s="335" t="s">
        <v>76</v>
      </c>
      <c r="P52" s="76">
        <v>230.3803685</v>
      </c>
      <c r="Q52" s="335" t="s">
        <v>76</v>
      </c>
      <c r="R52" s="76">
        <v>489.97159693819759</v>
      </c>
      <c r="S52" s="335" t="s">
        <v>76</v>
      </c>
      <c r="T52" s="76">
        <v>1086</v>
      </c>
      <c r="U52" s="335"/>
      <c r="V52" s="76">
        <v>290.29579254000004</v>
      </c>
      <c r="W52" s="335" t="s">
        <v>76</v>
      </c>
      <c r="X52" s="335"/>
      <c r="Y52" s="100">
        <v>2.2442428224312518</v>
      </c>
      <c r="Z52" s="101"/>
      <c r="AA52" s="100">
        <v>1.6666167146032651</v>
      </c>
      <c r="AB52" s="100"/>
      <c r="AC52" s="100">
        <v>2.5298004030971981</v>
      </c>
      <c r="AD52" s="100"/>
      <c r="AE52" s="100">
        <v>2.5958930647036036</v>
      </c>
      <c r="AF52" s="100"/>
      <c r="AG52" s="100">
        <v>3.0190117148289746</v>
      </c>
      <c r="AH52" s="235"/>
      <c r="AI52" s="100">
        <f>L52/SUM($L$52:$L$58)*100</f>
        <v>2.9233126176374307</v>
      </c>
      <c r="AJ52" s="100"/>
      <c r="AK52" s="102">
        <f>N52/SUM($N$52:$N$58)*100</f>
        <v>2.8348348348348349</v>
      </c>
      <c r="AL52" s="102"/>
      <c r="AM52" s="102">
        <f>P52/SUM($P$52:$P$58)*100</f>
        <v>2.9940035073771316</v>
      </c>
      <c r="AO52" s="102">
        <f>R52/SUM($R$52:$R$58)*100</f>
        <v>3.5695734663910268</v>
      </c>
      <c r="AQ52" s="102">
        <f>T52/SUM(T$52:T$58)*100</f>
        <v>5.813393287297254</v>
      </c>
      <c r="AS52" s="102">
        <f>V52/SUM(V$52:V$58)*100</f>
        <v>1.8265227876068664</v>
      </c>
    </row>
    <row r="53" spans="1:45" s="4" customFormat="1" ht="12">
      <c r="A53" s="148" t="s">
        <v>6</v>
      </c>
      <c r="B53" s="76">
        <v>13954.856715894675</v>
      </c>
      <c r="C53" s="84"/>
      <c r="D53" s="76">
        <v>13991.490887821152</v>
      </c>
      <c r="E53" s="84"/>
      <c r="F53" s="76">
        <v>13614.823584126738</v>
      </c>
      <c r="G53" s="234"/>
      <c r="H53" s="76">
        <v>9750</v>
      </c>
      <c r="I53" s="234"/>
      <c r="J53" s="76">
        <v>1627.086659880049</v>
      </c>
      <c r="K53" s="335"/>
      <c r="L53" s="76">
        <v>1013.44760188271</v>
      </c>
      <c r="M53" s="335"/>
      <c r="N53" s="76">
        <v>858</v>
      </c>
      <c r="O53" s="335"/>
      <c r="P53" s="76">
        <v>994.63258129999997</v>
      </c>
      <c r="Q53" s="335"/>
      <c r="R53" s="76">
        <v>1515.2821769993909</v>
      </c>
      <c r="S53" s="335"/>
      <c r="T53" s="76">
        <v>2249</v>
      </c>
      <c r="U53" s="335"/>
      <c r="V53" s="76">
        <v>1523.0408443400004</v>
      </c>
      <c r="W53" s="335"/>
      <c r="X53" s="335"/>
      <c r="Y53" s="100">
        <v>28.68953056700418</v>
      </c>
      <c r="Z53" s="99"/>
      <c r="AA53" s="100">
        <v>29.187463056381052</v>
      </c>
      <c r="AB53" s="100"/>
      <c r="AC53" s="100">
        <v>32.926091940222875</v>
      </c>
      <c r="AD53" s="100"/>
      <c r="AE53" s="100">
        <v>37.776055792328556</v>
      </c>
      <c r="AF53" s="100"/>
      <c r="AG53" s="100">
        <v>10.093639563784631</v>
      </c>
      <c r="AH53" s="234"/>
      <c r="AI53" s="100">
        <f t="shared" ref="AI53:AI58" si="37">L53/SUM($L$52:$L$58)*100</f>
        <v>7.7835035186148342</v>
      </c>
      <c r="AJ53" s="100"/>
      <c r="AK53" s="102">
        <f t="shared" ref="AK53:AK58" si="38">N53/SUM($N$52:$N$58)*100</f>
        <v>10.306306306306306</v>
      </c>
      <c r="AL53" s="102"/>
      <c r="AM53" s="102">
        <f t="shared" ref="AM53:AM57" si="39">P53/SUM($P$52:$P$58)*100</f>
        <v>12.926159708628862</v>
      </c>
      <c r="AO53" s="102">
        <f t="shared" ref="AO53:AO56" si="40">R53/SUM($R$52:$R$58)*100</f>
        <v>11.039233879906938</v>
      </c>
      <c r="AQ53" s="102">
        <f t="shared" ref="AQ53:AQ58" si="41">T53/SUM(T$52:T$58)*100</f>
        <v>12.038970076548365</v>
      </c>
      <c r="AS53" s="102">
        <f>V53/SUM(V$52:V$58)*100</f>
        <v>9.5828767764854792</v>
      </c>
    </row>
    <row r="54" spans="1:45" s="4" customFormat="1" ht="12">
      <c r="A54" s="148" t="s">
        <v>7</v>
      </c>
      <c r="B54" s="76">
        <v>17985.139954576822</v>
      </c>
      <c r="C54" s="84"/>
      <c r="D54" s="76">
        <v>18311.88031956293</v>
      </c>
      <c r="E54" s="84"/>
      <c r="F54" s="76">
        <v>15212.56179577428</v>
      </c>
      <c r="G54" s="234"/>
      <c r="H54" s="76">
        <v>9913</v>
      </c>
      <c r="I54" s="234"/>
      <c r="J54" s="76">
        <v>7744.9380404995882</v>
      </c>
      <c r="K54" s="335"/>
      <c r="L54" s="76">
        <v>6216.2883757047784</v>
      </c>
      <c r="M54" s="335"/>
      <c r="N54" s="76">
        <v>3881</v>
      </c>
      <c r="O54" s="335"/>
      <c r="P54" s="76">
        <v>3609.5469739999999</v>
      </c>
      <c r="Q54" s="335"/>
      <c r="R54" s="76">
        <v>6369.496150681126</v>
      </c>
      <c r="S54" s="335"/>
      <c r="T54" s="76">
        <v>8998</v>
      </c>
      <c r="U54" s="335"/>
      <c r="V54" s="76">
        <v>9645.7755265500073</v>
      </c>
      <c r="W54" s="335"/>
      <c r="X54" s="335"/>
      <c r="Y54" s="100">
        <v>36.975314973386233</v>
      </c>
      <c r="Z54" s="99"/>
      <c r="AA54" s="100">
        <v>38.200169989414654</v>
      </c>
      <c r="AB54" s="100"/>
      <c r="AC54" s="100">
        <v>36.790062334554541</v>
      </c>
      <c r="AD54" s="100"/>
      <c r="AE54" s="100">
        <v>38.407593955831068</v>
      </c>
      <c r="AF54" s="100"/>
      <c r="AG54" s="100">
        <v>48.045758687745867</v>
      </c>
      <c r="AH54" s="234"/>
      <c r="AI54" s="100">
        <f t="shared" si="37"/>
        <v>47.742480573378813</v>
      </c>
      <c r="AJ54" s="100"/>
      <c r="AK54" s="102">
        <f t="shared" si="38"/>
        <v>46.618618618618619</v>
      </c>
      <c r="AL54" s="102"/>
      <c r="AM54" s="102">
        <f t="shared" si="39"/>
        <v>46.909362853104867</v>
      </c>
      <c r="AO54" s="102">
        <f>R54/SUM($R$52:$R$58)*100</f>
        <v>46.403474396943409</v>
      </c>
      <c r="AQ54" s="102">
        <f t="shared" si="41"/>
        <v>48.166586371179271</v>
      </c>
      <c r="AS54" s="102">
        <f>V54/SUM(V$52:V$58)*100</f>
        <v>60.690610253872634</v>
      </c>
    </row>
    <row r="55" spans="1:45" s="4" customFormat="1" ht="13.5">
      <c r="A55" s="144" t="s">
        <v>171</v>
      </c>
      <c r="B55" s="76">
        <v>787.39526908787343</v>
      </c>
      <c r="C55" s="84"/>
      <c r="D55" s="76">
        <v>761.99665926206717</v>
      </c>
      <c r="E55" s="84"/>
      <c r="F55" s="76">
        <v>592.04140882672471</v>
      </c>
      <c r="G55" s="84"/>
      <c r="H55" s="76">
        <v>342</v>
      </c>
      <c r="I55" s="84" t="s">
        <v>76</v>
      </c>
      <c r="J55" s="76">
        <v>257.45538482075369</v>
      </c>
      <c r="K55" s="335" t="s">
        <v>76</v>
      </c>
      <c r="L55" s="76">
        <v>232.7917906119275</v>
      </c>
      <c r="M55" s="335" t="s">
        <v>76</v>
      </c>
      <c r="N55" s="76">
        <v>140</v>
      </c>
      <c r="O55" s="335" t="s">
        <v>76</v>
      </c>
      <c r="P55" s="76">
        <v>68.693713360000004</v>
      </c>
      <c r="Q55" s="335" t="s">
        <v>76</v>
      </c>
      <c r="R55" s="76">
        <v>221.0843668874052</v>
      </c>
      <c r="S55" s="335" t="s">
        <v>76</v>
      </c>
      <c r="T55" s="76">
        <v>484</v>
      </c>
      <c r="U55" s="335" t="s">
        <v>76</v>
      </c>
      <c r="V55" s="76">
        <v>28.895082500000001</v>
      </c>
      <c r="W55" s="335" t="s">
        <v>76</v>
      </c>
      <c r="X55" s="335"/>
      <c r="Y55" s="100">
        <v>1.6187912997401732</v>
      </c>
      <c r="Z55" s="99"/>
      <c r="AA55" s="100">
        <v>1.5895910964468234</v>
      </c>
      <c r="AB55" s="100"/>
      <c r="AC55" s="100">
        <v>1.4317930554880669</v>
      </c>
      <c r="AD55" s="100"/>
      <c r="AE55" s="100">
        <v>1.3250678031770631</v>
      </c>
      <c r="AF55" s="100"/>
      <c r="AG55" s="100">
        <v>1.5971256615967422</v>
      </c>
      <c r="AH55" s="84"/>
      <c r="AI55" s="100">
        <f t="shared" si="37"/>
        <v>1.7878928500758218</v>
      </c>
      <c r="AJ55" s="100"/>
      <c r="AK55" s="102">
        <f t="shared" si="38"/>
        <v>1.6816816816816818</v>
      </c>
      <c r="AL55" s="102"/>
      <c r="AM55" s="102">
        <f>P55/SUM($P$52:$P$58)*100</f>
        <v>0.89273760639287847</v>
      </c>
      <c r="AO55" s="102">
        <f t="shared" si="40"/>
        <v>1.6106584438907445</v>
      </c>
      <c r="AQ55" s="102">
        <f t="shared" si="41"/>
        <v>2.5908677265671005</v>
      </c>
      <c r="AS55" s="102">
        <f>V55/SUM(V$52:V$58)*100</f>
        <v>0.18180603368117412</v>
      </c>
    </row>
    <row r="56" spans="1:45" s="4" customFormat="1" ht="24">
      <c r="A56" s="144" t="s">
        <v>119</v>
      </c>
      <c r="B56" s="76">
        <v>1748.0665974026531</v>
      </c>
      <c r="C56" s="84"/>
      <c r="D56" s="76">
        <v>4381.1808366755722</v>
      </c>
      <c r="E56" s="84"/>
      <c r="F56" s="76">
        <v>2735.4925962259281</v>
      </c>
      <c r="G56" s="235"/>
      <c r="H56" s="76">
        <v>1682</v>
      </c>
      <c r="I56" s="235"/>
      <c r="J56" s="76">
        <v>70.351552512229489</v>
      </c>
      <c r="K56" s="335" t="s">
        <v>76</v>
      </c>
      <c r="L56" s="76">
        <v>124.897983873857</v>
      </c>
      <c r="M56" s="335" t="s">
        <v>76</v>
      </c>
      <c r="N56" s="76">
        <v>117</v>
      </c>
      <c r="O56" s="335" t="s">
        <v>76</v>
      </c>
      <c r="P56" s="76">
        <v>24.620661649999999</v>
      </c>
      <c r="Q56" s="335" t="s">
        <v>76</v>
      </c>
      <c r="R56" s="76">
        <v>84.833982893630619</v>
      </c>
      <c r="S56" s="335" t="s">
        <v>76</v>
      </c>
      <c r="T56" s="76">
        <v>0</v>
      </c>
      <c r="U56" s="335"/>
      <c r="V56" s="76">
        <v>44.552264819999998</v>
      </c>
      <c r="W56" s="335"/>
      <c r="X56" s="335"/>
      <c r="Y56" s="100">
        <v>3.5938176292573352</v>
      </c>
      <c r="Z56" s="99"/>
      <c r="AA56" s="100">
        <v>9.1395230743495492</v>
      </c>
      <c r="AB56" s="100"/>
      <c r="AC56" s="100">
        <v>6.6155158139649854</v>
      </c>
      <c r="AD56" s="100"/>
      <c r="AE56" s="100">
        <v>6.5168539325842696</v>
      </c>
      <c r="AF56" s="100"/>
      <c r="AG56" s="100">
        <v>0.43642617896176561</v>
      </c>
      <c r="AH56" s="235"/>
      <c r="AI56" s="100">
        <f>L56/SUM($L$52:$L$58)*100</f>
        <v>0.95924436067941332</v>
      </c>
      <c r="AJ56" s="100"/>
      <c r="AK56" s="102">
        <f t="shared" si="38"/>
        <v>1.4054054054054055</v>
      </c>
      <c r="AL56" s="102"/>
      <c r="AM56" s="102">
        <f t="shared" si="39"/>
        <v>0.31996800688356231</v>
      </c>
      <c r="AO56" s="102">
        <f t="shared" si="40"/>
        <v>0.61803813992011936</v>
      </c>
      <c r="AQ56" s="102">
        <f t="shared" si="41"/>
        <v>0</v>
      </c>
      <c r="AS56" s="102">
        <f>V56/SUM(V$52:V$58)*100</f>
        <v>0.28032003571671782</v>
      </c>
    </row>
    <row r="57" spans="1:45" s="4" customFormat="1" ht="12">
      <c r="A57" s="144" t="s">
        <v>96</v>
      </c>
      <c r="B57" s="76">
        <v>12207.042367038355</v>
      </c>
      <c r="C57" s="84"/>
      <c r="D57" s="76">
        <v>8825.1419656296857</v>
      </c>
      <c r="E57" s="84"/>
      <c r="F57" s="76">
        <v>7405.0563202073845</v>
      </c>
      <c r="G57" s="234"/>
      <c r="H57" s="76">
        <v>3138</v>
      </c>
      <c r="I57" s="234"/>
      <c r="J57" s="76">
        <v>4572.9294147809987</v>
      </c>
      <c r="K57" s="335"/>
      <c r="L57" s="76">
        <v>3811.453581927246</v>
      </c>
      <c r="M57" s="335"/>
      <c r="N57" s="76">
        <v>2391</v>
      </c>
      <c r="O57" s="335"/>
      <c r="P57" s="76">
        <v>2221.0868930000001</v>
      </c>
      <c r="Q57" s="335"/>
      <c r="R57" s="76">
        <v>3859.7830044658176</v>
      </c>
      <c r="S57" s="335"/>
      <c r="T57" s="76">
        <v>4492</v>
      </c>
      <c r="U57" s="335"/>
      <c r="V57" s="76">
        <v>3106.2815115300004</v>
      </c>
      <c r="W57" s="335"/>
      <c r="X57" s="335"/>
      <c r="Y57" s="100">
        <v>25.096231530845138</v>
      </c>
      <c r="Z57" s="99"/>
      <c r="AA57" s="100">
        <v>18.410011281453016</v>
      </c>
      <c r="AB57" s="100"/>
      <c r="AC57" s="100">
        <v>17.908389610420024</v>
      </c>
      <c r="AD57" s="100"/>
      <c r="AE57" s="100">
        <v>12.158078264238666</v>
      </c>
      <c r="AF57" s="100"/>
      <c r="AG57" s="100">
        <v>28.368188616844037</v>
      </c>
      <c r="AH57" s="234"/>
      <c r="AI57" s="100">
        <f>L57/SUM($L$52:$L$58)*100</f>
        <v>29.272813227694861</v>
      </c>
      <c r="AJ57" s="100"/>
      <c r="AK57" s="102">
        <f t="shared" si="38"/>
        <v>28.72072072072072</v>
      </c>
      <c r="AL57" s="102"/>
      <c r="AM57" s="102">
        <f t="shared" si="39"/>
        <v>28.865054740249608</v>
      </c>
      <c r="AO57" s="102">
        <f>R57/SUM($R$52:$R$58)*100</f>
        <v>28.119546285671891</v>
      </c>
      <c r="AQ57" s="102">
        <f t="shared" si="41"/>
        <v>24.045821958139285</v>
      </c>
      <c r="AS57" s="102">
        <f>V57/SUM(V$52:V$58)*100</f>
        <v>19.54452703529854</v>
      </c>
    </row>
    <row r="58" spans="1:45" s="4" customFormat="1" ht="24">
      <c r="A58" s="144" t="s">
        <v>90</v>
      </c>
      <c r="B58" s="76">
        <v>866.81613277586644</v>
      </c>
      <c r="C58" s="84"/>
      <c r="D58" s="76">
        <v>866.03533171466415</v>
      </c>
      <c r="E58" s="84"/>
      <c r="F58" s="76">
        <v>743.61011457986478</v>
      </c>
      <c r="G58" s="235"/>
      <c r="H58" s="76">
        <v>315</v>
      </c>
      <c r="I58" s="235" t="s">
        <v>76</v>
      </c>
      <c r="J58" s="76">
        <v>1360.4970308393029</v>
      </c>
      <c r="K58" s="335"/>
      <c r="L58" s="76">
        <v>1240.9474215324628</v>
      </c>
      <c r="M58" s="335"/>
      <c r="N58" s="76">
        <v>702</v>
      </c>
      <c r="O58" s="335"/>
      <c r="P58" s="76">
        <v>545.76488089999998</v>
      </c>
      <c r="Q58" s="335"/>
      <c r="R58" s="76">
        <v>1185.8832972813484</v>
      </c>
      <c r="S58" s="335"/>
      <c r="T58" s="76">
        <v>1372</v>
      </c>
      <c r="U58" s="335"/>
      <c r="V58" s="76">
        <v>1254.51626347</v>
      </c>
      <c r="W58" s="335"/>
      <c r="X58" s="335"/>
      <c r="Y58" s="100">
        <v>1.7820711773357107</v>
      </c>
      <c r="Z58" s="99"/>
      <c r="AA58" s="100">
        <v>1.8066247873516523</v>
      </c>
      <c r="AB58" s="100"/>
      <c r="AC58" s="100">
        <v>1.7983468422522877</v>
      </c>
      <c r="AD58" s="100"/>
      <c r="AE58" s="100">
        <v>1.2204571871367687</v>
      </c>
      <c r="AF58" s="100"/>
      <c r="AG58" s="100">
        <v>8.4398495762379842</v>
      </c>
      <c r="AH58" s="235"/>
      <c r="AI58" s="100">
        <f t="shared" si="37"/>
        <v>9.5307528519188232</v>
      </c>
      <c r="AJ58" s="100"/>
      <c r="AK58" s="102">
        <f t="shared" si="38"/>
        <v>8.4324324324324316</v>
      </c>
      <c r="AL58" s="102"/>
      <c r="AM58" s="102">
        <f>P58/SUM($P$52:$P$58)*100</f>
        <v>7.0927135773630914</v>
      </c>
      <c r="AO58" s="102">
        <f>R58/SUM($R$52:$R$58)*100</f>
        <v>8.6394753872758532</v>
      </c>
      <c r="AQ58" s="102">
        <f t="shared" si="41"/>
        <v>7.344360580268722</v>
      </c>
      <c r="AS58" s="102">
        <f>V58/SUM(V$52:V$58)*100</f>
        <v>7.8933370773385931</v>
      </c>
    </row>
    <row r="59" spans="1:45" s="4" customFormat="1" ht="12">
      <c r="A59" s="148" t="s">
        <v>3</v>
      </c>
      <c r="B59" s="76">
        <v>50.121601069700013</v>
      </c>
      <c r="C59" s="234" t="s">
        <v>76</v>
      </c>
      <c r="D59" s="76">
        <v>61.79797463992675</v>
      </c>
      <c r="E59" s="234" t="s">
        <v>76</v>
      </c>
      <c r="F59" s="76">
        <v>170.13189213015468</v>
      </c>
      <c r="G59" s="234" t="s">
        <v>76</v>
      </c>
      <c r="H59" s="76">
        <v>113</v>
      </c>
      <c r="I59" s="234" t="s">
        <v>76</v>
      </c>
      <c r="J59" s="76">
        <v>45.210561935497147</v>
      </c>
      <c r="K59" s="335" t="s">
        <v>76</v>
      </c>
      <c r="L59" s="76">
        <v>225.10804424020142</v>
      </c>
      <c r="M59" s="335" t="s">
        <v>76</v>
      </c>
      <c r="N59" s="76">
        <v>305</v>
      </c>
      <c r="O59" s="335" t="s">
        <v>76</v>
      </c>
      <c r="P59" s="76">
        <v>364.88205069999998</v>
      </c>
      <c r="Q59" s="335" t="s">
        <v>76</v>
      </c>
      <c r="R59" s="76">
        <v>406.02273806332499</v>
      </c>
      <c r="S59" s="335" t="s">
        <v>76</v>
      </c>
      <c r="T59" s="76">
        <v>471</v>
      </c>
      <c r="U59" s="335" t="s">
        <v>76</v>
      </c>
      <c r="V59" s="76">
        <v>600.30225531999997</v>
      </c>
      <c r="W59" s="335" t="s">
        <v>76</v>
      </c>
      <c r="X59" s="335"/>
      <c r="Y59" s="98" t="s">
        <v>74</v>
      </c>
      <c r="Z59" s="100"/>
      <c r="AA59" s="98" t="s">
        <v>74</v>
      </c>
      <c r="AB59" s="99"/>
      <c r="AC59" s="98" t="s">
        <v>74</v>
      </c>
      <c r="AD59" s="99"/>
      <c r="AE59" s="98" t="s">
        <v>74</v>
      </c>
      <c r="AF59" s="99"/>
      <c r="AG59" s="98" t="s">
        <v>74</v>
      </c>
      <c r="AH59" s="234"/>
      <c r="AI59" s="98" t="s">
        <v>74</v>
      </c>
      <c r="AJ59" s="98"/>
      <c r="AK59" s="98" t="s">
        <v>74</v>
      </c>
      <c r="AL59" s="98"/>
      <c r="AM59" s="98" t="s">
        <v>74</v>
      </c>
      <c r="AO59" s="98" t="s">
        <v>74</v>
      </c>
      <c r="AQ59" s="98" t="s">
        <v>74</v>
      </c>
      <c r="AS59" s="98" t="s">
        <v>74</v>
      </c>
    </row>
    <row r="60" spans="1:45" s="4" customFormat="1" ht="6.6" customHeight="1">
      <c r="A60" s="44"/>
      <c r="B60" s="79"/>
      <c r="C60" s="86"/>
      <c r="D60" s="79"/>
      <c r="E60" s="86"/>
      <c r="F60" s="79"/>
      <c r="G60" s="85"/>
      <c r="H60" s="79"/>
      <c r="I60" s="85"/>
      <c r="J60" s="85"/>
      <c r="K60" s="339"/>
      <c r="L60" s="76"/>
      <c r="M60" s="335"/>
      <c r="N60" s="76"/>
      <c r="O60" s="335"/>
      <c r="P60" s="76"/>
      <c r="Q60" s="335"/>
      <c r="R60" s="76"/>
      <c r="S60" s="335"/>
      <c r="T60" s="76"/>
      <c r="U60" s="335"/>
      <c r="V60" s="76"/>
      <c r="W60" s="335"/>
      <c r="X60" s="335"/>
      <c r="Y60" s="100"/>
      <c r="Z60" s="100"/>
      <c r="AA60" s="103"/>
      <c r="AB60" s="103"/>
      <c r="AC60" s="103"/>
      <c r="AD60" s="103"/>
      <c r="AE60" s="103"/>
      <c r="AF60" s="103"/>
      <c r="AG60" s="85"/>
      <c r="AH60" s="85"/>
      <c r="AI60" s="85"/>
      <c r="AJ60" s="85"/>
    </row>
    <row r="61" spans="1:45" s="22" customFormat="1" ht="24">
      <c r="A61" s="171" t="s">
        <v>99</v>
      </c>
      <c r="B61" s="78">
        <v>48691.059393004689</v>
      </c>
      <c r="C61" s="90"/>
      <c r="D61" s="78">
        <v>47998.444132594697</v>
      </c>
      <c r="E61" s="90"/>
      <c r="F61" s="78">
        <v>41519.781309511272</v>
      </c>
      <c r="G61" s="90"/>
      <c r="H61" s="78">
        <v>25923</v>
      </c>
      <c r="I61" s="90"/>
      <c r="J61" s="78">
        <f>SUM(J63:J68)</f>
        <v>16165.130929588979</v>
      </c>
      <c r="K61" s="340"/>
      <c r="L61" s="78">
        <f>SUM(L62:L68)</f>
        <v>13245.563414485416</v>
      </c>
      <c r="M61" s="341"/>
      <c r="N61" s="78">
        <f t="shared" ref="N61:R61" si="42">SUM(N62:N68)</f>
        <v>8630</v>
      </c>
      <c r="O61" s="341"/>
      <c r="P61" s="78">
        <f t="shared" si="42"/>
        <v>8059.6081229700003</v>
      </c>
      <c r="Q61" s="340"/>
      <c r="R61" s="78">
        <f t="shared" si="42"/>
        <v>14132.357314210212</v>
      </c>
      <c r="S61" s="340"/>
      <c r="T61" s="78">
        <f t="shared" ref="T61:V61" si="43">SUM(T62:T68)</f>
        <v>19152</v>
      </c>
      <c r="U61" s="340"/>
      <c r="V61" s="78">
        <f t="shared" si="43"/>
        <v>16493.65954107001</v>
      </c>
      <c r="W61" s="340"/>
      <c r="X61" s="340"/>
      <c r="Y61" s="97">
        <v>100</v>
      </c>
      <c r="Z61" s="97"/>
      <c r="AA61" s="97">
        <v>100.00000000000001</v>
      </c>
      <c r="AB61" s="97"/>
      <c r="AC61" s="97">
        <v>100</v>
      </c>
      <c r="AD61" s="97"/>
      <c r="AE61" s="97">
        <v>100</v>
      </c>
      <c r="AF61" s="97"/>
      <c r="AG61" s="97">
        <f>SUM(AG63:AG67)</f>
        <v>100</v>
      </c>
      <c r="AH61" s="90"/>
      <c r="AI61" s="97">
        <f>SUM(AI62:AI67)</f>
        <v>100</v>
      </c>
      <c r="AJ61" s="97"/>
      <c r="AK61" s="97">
        <f>SUM(AK62:AK67)</f>
        <v>100</v>
      </c>
      <c r="AL61" s="97"/>
      <c r="AM61" s="97">
        <f t="shared" ref="AM61:AO61" si="44">SUM(AM62:AM67)</f>
        <v>100</v>
      </c>
      <c r="AO61" s="97">
        <f t="shared" si="44"/>
        <v>100.00000000000001</v>
      </c>
      <c r="AQ61" s="97">
        <f t="shared" ref="AQ61:AS61" si="45">SUM(AQ62:AQ67)</f>
        <v>100</v>
      </c>
      <c r="AS61" s="97">
        <f t="shared" si="45"/>
        <v>100.00000000000001</v>
      </c>
    </row>
    <row r="62" spans="1:45" s="22" customFormat="1" ht="12">
      <c r="A62" s="144" t="s">
        <v>201</v>
      </c>
      <c r="B62" s="76">
        <v>0</v>
      </c>
      <c r="C62" s="234"/>
      <c r="D62" s="76">
        <v>0</v>
      </c>
      <c r="E62" s="234"/>
      <c r="F62" s="76">
        <v>0</v>
      </c>
      <c r="G62" s="234"/>
      <c r="H62" s="76">
        <v>0</v>
      </c>
      <c r="I62" s="234"/>
      <c r="J62" s="76">
        <v>0</v>
      </c>
      <c r="K62" s="340"/>
      <c r="L62" s="76">
        <v>50.891568471487105</v>
      </c>
      <c r="M62" s="335" t="s">
        <v>76</v>
      </c>
      <c r="N62" s="76">
        <v>10</v>
      </c>
      <c r="O62" s="335" t="s">
        <v>76</v>
      </c>
      <c r="P62" s="76">
        <v>7.69784107</v>
      </c>
      <c r="Q62" s="335" t="s">
        <v>76</v>
      </c>
      <c r="R62" s="76">
        <v>0</v>
      </c>
      <c r="S62" s="335"/>
      <c r="T62" s="76">
        <v>173</v>
      </c>
      <c r="U62" s="335" t="s">
        <v>76</v>
      </c>
      <c r="V62" s="76">
        <v>7.5936919999999999</v>
      </c>
      <c r="W62" s="335" t="s">
        <v>76</v>
      </c>
      <c r="X62" s="335"/>
      <c r="Y62" s="76">
        <v>0</v>
      </c>
      <c r="Z62" s="234"/>
      <c r="AA62" s="76">
        <v>0</v>
      </c>
      <c r="AB62" s="234"/>
      <c r="AC62" s="76">
        <v>0</v>
      </c>
      <c r="AD62" s="234"/>
      <c r="AE62" s="76">
        <v>0</v>
      </c>
      <c r="AF62" s="234"/>
      <c r="AG62" s="76">
        <v>0</v>
      </c>
      <c r="AH62" s="90"/>
      <c r="AI62" s="100">
        <f>L62/SUM($L$62:$L$67)*100</f>
        <v>0.3953701364831877</v>
      </c>
      <c r="AJ62" s="100"/>
      <c r="AK62" s="102">
        <f>N62/SUM($N$62:$N$67)*100</f>
        <v>0.12416190712689348</v>
      </c>
      <c r="AL62" s="102"/>
      <c r="AM62" s="102">
        <f>P62/SUM($P$62:$P$67)*100</f>
        <v>0.10601300635354009</v>
      </c>
      <c r="AO62" s="102">
        <f>R62/SUM($R$62:$R$67)*100</f>
        <v>0</v>
      </c>
      <c r="AQ62" s="102">
        <f>T62/SUM(T$62:T$67)*100</f>
        <v>0.98396086907064051</v>
      </c>
      <c r="AS62" s="102">
        <f>V62/SUM(V$62:V$67)*100</f>
        <v>5.1085878694379215E-2</v>
      </c>
    </row>
    <row r="63" spans="1:45" s="4" customFormat="1" ht="12">
      <c r="A63" s="144" t="s">
        <v>38</v>
      </c>
      <c r="B63" s="76">
        <v>328.64841641864251</v>
      </c>
      <c r="C63" s="234" t="s">
        <v>76</v>
      </c>
      <c r="D63" s="76">
        <v>464.53276823514011</v>
      </c>
      <c r="E63" s="234" t="s">
        <v>76</v>
      </c>
      <c r="F63" s="76">
        <v>295.62828163493202</v>
      </c>
      <c r="G63" s="234" t="s">
        <v>76</v>
      </c>
      <c r="H63" s="76">
        <v>199</v>
      </c>
      <c r="I63" s="234" t="s">
        <v>76</v>
      </c>
      <c r="J63" s="76">
        <v>94.826016344880955</v>
      </c>
      <c r="K63" s="335" t="s">
        <v>76</v>
      </c>
      <c r="L63" s="76">
        <v>237.95972703871908</v>
      </c>
      <c r="M63" s="335" t="s">
        <v>76</v>
      </c>
      <c r="N63" s="76">
        <v>64</v>
      </c>
      <c r="O63" s="335" t="s">
        <v>76</v>
      </c>
      <c r="P63" s="76">
        <v>51.437066299999998</v>
      </c>
      <c r="Q63" s="335" t="s">
        <v>76</v>
      </c>
      <c r="R63" s="76">
        <v>126.4116935781597</v>
      </c>
      <c r="S63" s="335" t="s">
        <v>76</v>
      </c>
      <c r="T63" s="76">
        <v>295</v>
      </c>
      <c r="U63" s="335" t="s">
        <v>76</v>
      </c>
      <c r="V63" s="76">
        <v>239.62866689000001</v>
      </c>
      <c r="W63" s="335" t="s">
        <v>76</v>
      </c>
      <c r="X63" s="335"/>
      <c r="Y63" s="103">
        <v>0.67686729387187239</v>
      </c>
      <c r="Z63" s="99"/>
      <c r="AA63" s="103">
        <v>0.98141176371324312</v>
      </c>
      <c r="AB63" s="100"/>
      <c r="AC63" s="103">
        <v>0.72505421343457199</v>
      </c>
      <c r="AD63" s="100"/>
      <c r="AE63" s="100">
        <v>0.77722230901421652</v>
      </c>
      <c r="AF63" s="100"/>
      <c r="AG63" s="100">
        <v>0.59462733353121588</v>
      </c>
      <c r="AH63" s="234"/>
      <c r="AI63" s="100">
        <f t="shared" ref="AI63:AI65" si="46">L63/SUM($L$62:$L$67)*100</f>
        <v>1.8486789183853043</v>
      </c>
      <c r="AJ63" s="100"/>
      <c r="AK63" s="102">
        <f t="shared" ref="AK63:AK67" si="47">N63/SUM($N$62:$N$67)*100</f>
        <v>0.79463620561211823</v>
      </c>
      <c r="AL63" s="102"/>
      <c r="AM63" s="102">
        <f t="shared" ref="AM63:AM67" si="48">P63/SUM($P$62:$P$67)*100</f>
        <v>0.7083801791804677</v>
      </c>
      <c r="AO63" s="102">
        <f t="shared" ref="AO63:AO66" si="49">R63/SUM($R$62:$R$67)*100</f>
        <v>0.99141116392853501</v>
      </c>
      <c r="AQ63" s="102">
        <f t="shared" ref="AQ63:AQ67" si="50">T63/SUM(T$62:T$67)*100</f>
        <v>1.6778523489932886</v>
      </c>
      <c r="AS63" s="102">
        <f>V63/SUM(V$62:V$67)*100</f>
        <v>1.6120802645720085</v>
      </c>
    </row>
    <row r="64" spans="1:45" s="4" customFormat="1" ht="12">
      <c r="A64" s="144" t="s">
        <v>81</v>
      </c>
      <c r="B64" s="76">
        <v>1158.7834360190791</v>
      </c>
      <c r="C64" s="84"/>
      <c r="D64" s="76">
        <v>785.967035742593</v>
      </c>
      <c r="E64" s="84"/>
      <c r="F64" s="76">
        <v>1079.3038533433728</v>
      </c>
      <c r="G64" s="234"/>
      <c r="H64" s="76">
        <v>937</v>
      </c>
      <c r="I64" s="234"/>
      <c r="J64" s="76">
        <v>330.07575632074679</v>
      </c>
      <c r="K64" s="335" t="s">
        <v>76</v>
      </c>
      <c r="L64" s="76">
        <v>159.85528473134107</v>
      </c>
      <c r="M64" s="335" t="s">
        <v>76</v>
      </c>
      <c r="N64" s="76">
        <v>94</v>
      </c>
      <c r="O64" s="335" t="s">
        <v>76</v>
      </c>
      <c r="P64" s="76">
        <v>193.3218507</v>
      </c>
      <c r="Q64" s="335" t="s">
        <v>76</v>
      </c>
      <c r="R64" s="76">
        <v>128.65999412027011</v>
      </c>
      <c r="S64" s="335" t="s">
        <v>76</v>
      </c>
      <c r="T64" s="76">
        <v>149</v>
      </c>
      <c r="U64" s="335" t="s">
        <v>76</v>
      </c>
      <c r="V64" s="76">
        <v>381.35761836999995</v>
      </c>
      <c r="W64" s="335" t="s">
        <v>76</v>
      </c>
      <c r="X64" s="335"/>
      <c r="Y64" s="103">
        <v>2.3865704787777346</v>
      </c>
      <c r="Z64" s="99"/>
      <c r="AA64" s="103">
        <v>1.6605013629052694</v>
      </c>
      <c r="AB64" s="100"/>
      <c r="AC64" s="103">
        <v>2.6470870855622284</v>
      </c>
      <c r="AD64" s="100"/>
      <c r="AE64" s="100">
        <v>3.6595844399312605</v>
      </c>
      <c r="AF64" s="100"/>
      <c r="AG64" s="100">
        <v>2.0698124250044017</v>
      </c>
      <c r="AH64" s="234"/>
      <c r="AI64" s="100">
        <f t="shared" si="46"/>
        <v>1.2418954188295295</v>
      </c>
      <c r="AJ64" s="100"/>
      <c r="AK64" s="102">
        <f t="shared" si="47"/>
        <v>1.1671219269927986</v>
      </c>
      <c r="AL64" s="102"/>
      <c r="AM64" s="102">
        <f t="shared" si="48"/>
        <v>2.6623868173128225</v>
      </c>
      <c r="AO64" s="102">
        <f t="shared" si="49"/>
        <v>1.0090439492684187</v>
      </c>
      <c r="AQ64" s="102">
        <f t="shared" si="50"/>
        <v>0.84745762711864403</v>
      </c>
      <c r="AS64" s="102">
        <f>V64/SUM(V$62:V$67)*100</f>
        <v>2.5655490150544926</v>
      </c>
    </row>
    <row r="65" spans="1:46" s="4" customFormat="1" ht="12">
      <c r="A65" s="144" t="s">
        <v>82</v>
      </c>
      <c r="B65" s="76">
        <v>6430.3272274977116</v>
      </c>
      <c r="C65" s="84"/>
      <c r="D65" s="76">
        <v>5516.2286836733565</v>
      </c>
      <c r="E65" s="84"/>
      <c r="F65" s="76">
        <v>5808.6445001820148</v>
      </c>
      <c r="G65" s="234"/>
      <c r="H65" s="76">
        <v>4929</v>
      </c>
      <c r="I65" s="234"/>
      <c r="J65" s="76">
        <v>2379.4947938913238</v>
      </c>
      <c r="K65" s="335"/>
      <c r="L65" s="76">
        <v>1729.705293076767</v>
      </c>
      <c r="M65" s="335"/>
      <c r="N65" s="76">
        <v>300</v>
      </c>
      <c r="O65" s="335"/>
      <c r="P65" s="76">
        <v>306.6077353</v>
      </c>
      <c r="Q65" s="335" t="s">
        <v>76</v>
      </c>
      <c r="R65" s="76">
        <v>365.80969259182177</v>
      </c>
      <c r="S65" s="335"/>
      <c r="T65" s="76">
        <v>581</v>
      </c>
      <c r="U65" s="335"/>
      <c r="V65" s="76">
        <v>241.44503560999999</v>
      </c>
      <c r="W65" s="335" t="s">
        <v>76</v>
      </c>
      <c r="X65" s="335"/>
      <c r="Y65" s="103">
        <v>13.243569637781777</v>
      </c>
      <c r="Z65" s="99"/>
      <c r="AA65" s="103">
        <v>11.654057779513014</v>
      </c>
      <c r="AB65" s="100"/>
      <c r="AC65" s="103">
        <v>14.246208603280241</v>
      </c>
      <c r="AD65" s="100"/>
      <c r="AE65" s="100">
        <v>19.250898297141074</v>
      </c>
      <c r="AF65" s="100"/>
      <c r="AG65" s="100">
        <v>14.921143995936617</v>
      </c>
      <c r="AH65" s="234"/>
      <c r="AI65" s="100">
        <f t="shared" si="46"/>
        <v>13.437860894041926</v>
      </c>
      <c r="AJ65" s="100"/>
      <c r="AK65" s="102">
        <f t="shared" si="47"/>
        <v>3.7248572138068043</v>
      </c>
      <c r="AL65" s="102"/>
      <c r="AM65" s="102">
        <f t="shared" si="48"/>
        <v>4.222535577810187</v>
      </c>
      <c r="AO65" s="102">
        <f t="shared" si="49"/>
        <v>2.868941969237695</v>
      </c>
      <c r="AQ65" s="102">
        <f t="shared" si="50"/>
        <v>3.3045159822545784</v>
      </c>
      <c r="AS65" s="102">
        <f>V65/SUM(V$62:V$67)*100</f>
        <v>1.6242997214704691</v>
      </c>
    </row>
    <row r="66" spans="1:46" s="4" customFormat="1" ht="12">
      <c r="A66" s="144" t="s">
        <v>83</v>
      </c>
      <c r="B66" s="76">
        <v>18118.425867594222</v>
      </c>
      <c r="C66" s="84"/>
      <c r="D66" s="76">
        <v>15827.560071658829</v>
      </c>
      <c r="E66" s="84"/>
      <c r="F66" s="76">
        <v>15729.224493168864</v>
      </c>
      <c r="G66" s="234"/>
      <c r="H66" s="76">
        <v>10275</v>
      </c>
      <c r="I66" s="234"/>
      <c r="J66" s="76">
        <v>5653.3711801502159</v>
      </c>
      <c r="K66" s="335"/>
      <c r="L66" s="76">
        <v>4008.5515548367289</v>
      </c>
      <c r="M66" s="335"/>
      <c r="N66" s="76">
        <v>1602</v>
      </c>
      <c r="O66" s="335"/>
      <c r="P66" s="76">
        <v>899.67833499999995</v>
      </c>
      <c r="Q66" s="76"/>
      <c r="R66" s="76">
        <v>1697.6325156571299</v>
      </c>
      <c r="S66" s="76"/>
      <c r="T66" s="76">
        <v>2955</v>
      </c>
      <c r="U66" s="76"/>
      <c r="V66" s="76">
        <v>1497.4479662199994</v>
      </c>
      <c r="W66" s="76"/>
      <c r="X66" s="76"/>
      <c r="Y66" s="103">
        <v>37.315773554784649</v>
      </c>
      <c r="Z66" s="99"/>
      <c r="AA66" s="103">
        <v>33.43866075200367</v>
      </c>
      <c r="AB66" s="100"/>
      <c r="AC66" s="103">
        <v>38.577298591863716</v>
      </c>
      <c r="AD66" s="100"/>
      <c r="AE66" s="100">
        <v>40.13044836744259</v>
      </c>
      <c r="AF66" s="100"/>
      <c r="AG66" s="100">
        <v>35.450703930118429</v>
      </c>
      <c r="AH66" s="234"/>
      <c r="AI66" s="100">
        <f>L66/SUM($L$62:$L$67)*100</f>
        <v>31.14192827881967</v>
      </c>
      <c r="AJ66" s="100"/>
      <c r="AK66" s="102">
        <f t="shared" si="47"/>
        <v>19.890737521728333</v>
      </c>
      <c r="AL66" s="102"/>
      <c r="AM66" s="102">
        <f t="shared" si="48"/>
        <v>12.390175917791115</v>
      </c>
      <c r="AO66" s="102">
        <f t="shared" si="49"/>
        <v>13.314051735490276</v>
      </c>
      <c r="AQ66" s="102">
        <f t="shared" si="50"/>
        <v>16.80696166533955</v>
      </c>
      <c r="AS66" s="102">
        <f>V66/SUM(V$62:V$67)*100</f>
        <v>10.073946264012255</v>
      </c>
    </row>
    <row r="67" spans="1:46" s="4" customFormat="1" ht="12">
      <c r="A67" s="144" t="s">
        <v>84</v>
      </c>
      <c r="B67" s="76">
        <v>22518.150502582081</v>
      </c>
      <c r="C67" s="84"/>
      <c r="D67" s="76">
        <v>24738.827407992787</v>
      </c>
      <c r="E67" s="84"/>
      <c r="F67" s="76">
        <v>17860.464671278387</v>
      </c>
      <c r="G67" s="234"/>
      <c r="H67" s="76">
        <v>9264</v>
      </c>
      <c r="I67" s="234"/>
      <c r="J67" s="76">
        <v>7489.3660289558575</v>
      </c>
      <c r="K67" s="335"/>
      <c r="L67" s="76">
        <v>6684.9163056475545</v>
      </c>
      <c r="M67" s="335"/>
      <c r="N67" s="76">
        <v>5984</v>
      </c>
      <c r="O67" s="335"/>
      <c r="P67" s="76">
        <v>5802.4804260000001</v>
      </c>
      <c r="Q67" s="76"/>
      <c r="R67" s="76">
        <v>10432.168986949022</v>
      </c>
      <c r="S67" s="76"/>
      <c r="T67" s="76">
        <v>13429</v>
      </c>
      <c r="U67" s="76"/>
      <c r="V67" s="76">
        <v>12497.088802120012</v>
      </c>
      <c r="W67" s="76"/>
      <c r="X67" s="76"/>
      <c r="Y67" s="103">
        <v>46.37721903478397</v>
      </c>
      <c r="Z67" s="97"/>
      <c r="AA67" s="99">
        <v>52.265368341864814</v>
      </c>
      <c r="AB67" s="100"/>
      <c r="AC67" s="99">
        <v>43.804351505859238</v>
      </c>
      <c r="AD67" s="100"/>
      <c r="AE67" s="100">
        <v>36.181846586470861</v>
      </c>
      <c r="AF67" s="100"/>
      <c r="AG67" s="100">
        <v>46.963712315409339</v>
      </c>
      <c r="AH67" s="234"/>
      <c r="AI67" s="100">
        <f>L67/SUM($L$62:$L$67)*100</f>
        <v>51.934266353440385</v>
      </c>
      <c r="AJ67" s="100"/>
      <c r="AK67" s="102">
        <f t="shared" si="47"/>
        <v>74.298485224733056</v>
      </c>
      <c r="AL67" s="102"/>
      <c r="AM67" s="102">
        <f t="shared" si="48"/>
        <v>79.910508501551874</v>
      </c>
      <c r="AO67" s="102">
        <f>R67/SUM($R$62:$R$67)*100</f>
        <v>81.816551182075088</v>
      </c>
      <c r="AQ67" s="102">
        <f t="shared" si="50"/>
        <v>76.379251507223302</v>
      </c>
      <c r="AS67" s="102">
        <f>V67/SUM(V$62:V$67)*100</f>
        <v>84.073038856196405</v>
      </c>
    </row>
    <row r="68" spans="1:46" s="4" customFormat="1" ht="12">
      <c r="A68" s="144" t="s">
        <v>3</v>
      </c>
      <c r="B68" s="76">
        <v>136.7239428929532</v>
      </c>
      <c r="C68" s="234" t="s">
        <v>76</v>
      </c>
      <c r="D68" s="76">
        <v>665.32816529198794</v>
      </c>
      <c r="E68" s="84"/>
      <c r="F68" s="76">
        <v>746.51550990370004</v>
      </c>
      <c r="G68" s="235"/>
      <c r="H68" s="76">
        <v>319</v>
      </c>
      <c r="I68" s="235" t="s">
        <v>76</v>
      </c>
      <c r="J68" s="76">
        <v>217.99715392595533</v>
      </c>
      <c r="K68" s="335" t="s">
        <v>76</v>
      </c>
      <c r="L68" s="76">
        <v>373.68368068281791</v>
      </c>
      <c r="M68" s="335" t="s">
        <v>76</v>
      </c>
      <c r="N68" s="76">
        <v>576</v>
      </c>
      <c r="O68" s="335" t="s">
        <v>76</v>
      </c>
      <c r="P68" s="76">
        <v>798.3848686</v>
      </c>
      <c r="Q68" s="76"/>
      <c r="R68" s="76">
        <v>1381.6744313138095</v>
      </c>
      <c r="S68" s="76"/>
      <c r="T68" s="76">
        <v>1570</v>
      </c>
      <c r="U68" s="76"/>
      <c r="V68" s="76">
        <v>1629.0977598600007</v>
      </c>
      <c r="W68" s="76"/>
      <c r="X68" s="76"/>
      <c r="Y68" s="98" t="s">
        <v>74</v>
      </c>
      <c r="Z68" s="100"/>
      <c r="AA68" s="98" t="s">
        <v>74</v>
      </c>
      <c r="AB68" s="99"/>
      <c r="AC68" s="98" t="s">
        <v>74</v>
      </c>
      <c r="AD68" s="99"/>
      <c r="AE68" s="98" t="s">
        <v>74</v>
      </c>
      <c r="AF68" s="99"/>
      <c r="AG68" s="98" t="s">
        <v>74</v>
      </c>
      <c r="AH68" s="235"/>
      <c r="AI68" s="98" t="s">
        <v>74</v>
      </c>
      <c r="AJ68" s="98"/>
      <c r="AK68" s="98" t="s">
        <v>74</v>
      </c>
      <c r="AL68" s="98"/>
      <c r="AM68" s="98" t="s">
        <v>74</v>
      </c>
      <c r="AO68" s="98" t="s">
        <v>74</v>
      </c>
      <c r="AQ68" s="98" t="s">
        <v>74</v>
      </c>
      <c r="AS68" s="98" t="s">
        <v>74</v>
      </c>
    </row>
    <row r="69" spans="1:46" s="4" customFormat="1" ht="6.6" customHeight="1">
      <c r="A69" s="45"/>
      <c r="B69" s="76"/>
      <c r="C69" s="84"/>
      <c r="D69" s="76"/>
      <c r="E69" s="84"/>
      <c r="F69" s="76"/>
      <c r="G69" s="84"/>
      <c r="H69" s="76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99"/>
      <c r="Z69" s="99"/>
      <c r="AA69" s="103"/>
      <c r="AB69" s="103"/>
      <c r="AC69" s="103"/>
      <c r="AD69" s="103"/>
      <c r="AE69" s="103"/>
      <c r="AF69" s="103"/>
      <c r="AG69" s="84"/>
      <c r="AH69" s="84"/>
      <c r="AI69" s="84"/>
      <c r="AJ69" s="84"/>
    </row>
    <row r="70" spans="1:46" s="22" customFormat="1" ht="12">
      <c r="A70" s="215" t="s">
        <v>131</v>
      </c>
      <c r="B70" s="185">
        <v>58709.559294976549</v>
      </c>
      <c r="C70" s="186"/>
      <c r="D70" s="185">
        <v>55891.22836903228</v>
      </c>
      <c r="E70" s="186"/>
      <c r="F70" s="185">
        <v>48561.829412871179</v>
      </c>
      <c r="G70" s="186"/>
      <c r="H70" s="185">
        <v>41922</v>
      </c>
      <c r="I70" s="186"/>
      <c r="J70" s="185">
        <f>J72</f>
        <v>39061.464999866854</v>
      </c>
      <c r="K70" s="186"/>
      <c r="L70" s="185">
        <f>L72</f>
        <v>39325.169891513542</v>
      </c>
      <c r="M70" s="185"/>
      <c r="N70" s="185">
        <f t="shared" ref="N70:R70" si="51">N72</f>
        <v>25373</v>
      </c>
      <c r="O70" s="185"/>
      <c r="P70" s="185">
        <f t="shared" si="51"/>
        <v>24693.275074430003</v>
      </c>
      <c r="Q70" s="186"/>
      <c r="R70" s="185">
        <f t="shared" si="51"/>
        <v>28159</v>
      </c>
      <c r="S70" s="186"/>
      <c r="T70" s="185">
        <f t="shared" ref="T70:V70" si="52">T72</f>
        <v>39659</v>
      </c>
      <c r="U70" s="186"/>
      <c r="V70" s="185">
        <f t="shared" si="52"/>
        <v>41372.904861580144</v>
      </c>
      <c r="W70" s="186"/>
      <c r="X70" s="186"/>
      <c r="Y70" s="218"/>
      <c r="Z70" s="218"/>
      <c r="AA70" s="217"/>
      <c r="AB70" s="217"/>
      <c r="AC70" s="217"/>
      <c r="AD70" s="217"/>
      <c r="AE70" s="217"/>
      <c r="AF70" s="217"/>
      <c r="AG70" s="186"/>
      <c r="AH70" s="186"/>
      <c r="AI70" s="186"/>
      <c r="AJ70" s="186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</row>
    <row r="71" spans="1:46" s="4" customFormat="1" ht="6.6" customHeight="1">
      <c r="A71" s="45"/>
      <c r="B71" s="76"/>
      <c r="C71" s="84"/>
      <c r="D71" s="76"/>
      <c r="E71" s="84"/>
      <c r="F71" s="76"/>
      <c r="G71" s="84"/>
      <c r="H71" s="76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99"/>
      <c r="Z71" s="99"/>
      <c r="AA71" s="103"/>
      <c r="AB71" s="103"/>
      <c r="AC71" s="103"/>
      <c r="AD71" s="103"/>
      <c r="AE71" s="103"/>
      <c r="AF71" s="103"/>
      <c r="AG71" s="84"/>
      <c r="AH71" s="84"/>
      <c r="AI71" s="84"/>
      <c r="AJ71" s="84"/>
    </row>
    <row r="72" spans="1:46" s="9" customFormat="1" ht="25.5">
      <c r="A72" s="176" t="s">
        <v>172</v>
      </c>
      <c r="B72" s="78">
        <v>58709.559294976571</v>
      </c>
      <c r="C72" s="92"/>
      <c r="D72" s="78">
        <v>55891.228369032331</v>
      </c>
      <c r="E72" s="92"/>
      <c r="F72" s="78">
        <v>48561.829412871222</v>
      </c>
      <c r="G72" s="92"/>
      <c r="H72" s="78">
        <v>41922</v>
      </c>
      <c r="I72" s="92"/>
      <c r="J72" s="78">
        <f>SUM(J73:J75)</f>
        <v>39061.464999866854</v>
      </c>
      <c r="K72" s="92"/>
      <c r="L72" s="78">
        <f>SUM(L73:L75)</f>
        <v>39325.169891513542</v>
      </c>
      <c r="M72" s="78"/>
      <c r="N72" s="78">
        <f t="shared" ref="N72:R72" si="53">SUM(N73:N75)</f>
        <v>25373</v>
      </c>
      <c r="O72" s="78"/>
      <c r="P72" s="78">
        <f t="shared" si="53"/>
        <v>24693.275074430003</v>
      </c>
      <c r="Q72" s="92"/>
      <c r="R72" s="78">
        <f t="shared" si="53"/>
        <v>28159</v>
      </c>
      <c r="S72" s="92"/>
      <c r="T72" s="78">
        <f t="shared" ref="T72:V72" si="54">SUM(T73:T75)</f>
        <v>39659</v>
      </c>
      <c r="U72" s="92"/>
      <c r="V72" s="78">
        <f t="shared" si="54"/>
        <v>41372.904861580144</v>
      </c>
      <c r="W72" s="92"/>
      <c r="X72" s="92"/>
      <c r="Y72" s="104">
        <v>100.00000000000004</v>
      </c>
      <c r="Z72" s="100"/>
      <c r="AA72" s="104">
        <v>100.00000000000009</v>
      </c>
      <c r="AB72" s="104"/>
      <c r="AC72" s="104">
        <v>100.0000000000001</v>
      </c>
      <c r="AD72" s="104"/>
      <c r="AE72" s="104">
        <v>100</v>
      </c>
      <c r="AF72" s="104"/>
      <c r="AG72" s="104">
        <f>SUM(AG73:AG74)</f>
        <v>99.999999999999986</v>
      </c>
      <c r="AH72" s="92"/>
      <c r="AI72" s="104">
        <f>SUM(AI73:AI74)</f>
        <v>100</v>
      </c>
      <c r="AJ72" s="104"/>
      <c r="AK72" s="104">
        <f>SUM(AK73:AK74)</f>
        <v>100</v>
      </c>
      <c r="AL72" s="104"/>
      <c r="AM72" s="104">
        <f t="shared" ref="AM72:AO72" si="55">SUM(AM73:AM74)</f>
        <v>100</v>
      </c>
      <c r="AO72" s="104">
        <f t="shared" si="55"/>
        <v>99.999999999999986</v>
      </c>
      <c r="AQ72" s="104">
        <f t="shared" ref="AQ72:AS72" si="56">SUM(AQ73:AQ74)</f>
        <v>100</v>
      </c>
      <c r="AS72" s="104">
        <f t="shared" si="56"/>
        <v>100</v>
      </c>
    </row>
    <row r="73" spans="1:46" s="1" customFormat="1" ht="12">
      <c r="A73" s="173" t="s">
        <v>101</v>
      </c>
      <c r="B73" s="76">
        <v>5692.2015354933355</v>
      </c>
      <c r="C73" s="84"/>
      <c r="D73" s="76">
        <v>8444.8978380660028</v>
      </c>
      <c r="E73" s="84"/>
      <c r="F73" s="76">
        <v>8641.8721386162451</v>
      </c>
      <c r="G73" s="234"/>
      <c r="H73" s="76">
        <v>13637</v>
      </c>
      <c r="I73" s="234"/>
      <c r="J73" s="76">
        <v>15760.51533470908</v>
      </c>
      <c r="K73" s="234"/>
      <c r="L73" s="76">
        <v>13038.596549090031</v>
      </c>
      <c r="M73" s="234"/>
      <c r="N73" s="76">
        <v>8040</v>
      </c>
      <c r="O73" s="234"/>
      <c r="P73" s="76">
        <v>6473.2057750000004</v>
      </c>
      <c r="Q73" s="234"/>
      <c r="R73" s="76">
        <v>6488</v>
      </c>
      <c r="S73" s="234"/>
      <c r="T73" s="76">
        <v>7247</v>
      </c>
      <c r="U73" s="234"/>
      <c r="V73" s="76">
        <v>6995.8659458200054</v>
      </c>
      <c r="W73" s="234"/>
      <c r="X73" s="234"/>
      <c r="Y73" s="99">
        <v>9.7099404234154001</v>
      </c>
      <c r="Z73" s="99"/>
      <c r="AA73" s="99">
        <v>15.13532268776577</v>
      </c>
      <c r="AB73" s="100"/>
      <c r="AC73" s="99">
        <v>17.820902760599662</v>
      </c>
      <c r="AD73" s="100"/>
      <c r="AE73" s="100">
        <v>32.608799617407939</v>
      </c>
      <c r="AF73" s="100"/>
      <c r="AG73" s="100">
        <v>40.43776385439326</v>
      </c>
      <c r="AH73" s="234"/>
      <c r="AI73" s="278">
        <f>L73/SUM($L$73:$L$74)*100</f>
        <v>33.279273493171353</v>
      </c>
      <c r="AJ73" s="278"/>
      <c r="AK73" s="102">
        <f>N73/SUM($N$73:$N$74)*100</f>
        <v>31.947866168640225</v>
      </c>
      <c r="AL73" s="102"/>
      <c r="AM73" s="102">
        <f>P73/SUM($P$73:$P$74)*100</f>
        <v>26.31474123514348</v>
      </c>
      <c r="AO73" s="102">
        <f>R73/SUM($R$73:$R$74)*100</f>
        <v>23.180535210261173</v>
      </c>
      <c r="AQ73" s="102">
        <f>T73/SUM(T$73:T$74)*100</f>
        <v>18.510382876554875</v>
      </c>
      <c r="AS73" s="102">
        <f>V73/SUM(V$73:V$74)*100</f>
        <v>17.204937175053452</v>
      </c>
    </row>
    <row r="74" spans="1:46" s="1" customFormat="1" ht="12">
      <c r="A74" s="173" t="s">
        <v>100</v>
      </c>
      <c r="B74" s="76">
        <v>52930.213096080144</v>
      </c>
      <c r="C74" s="84"/>
      <c r="D74" s="76">
        <v>47351.057175778631</v>
      </c>
      <c r="E74" s="84"/>
      <c r="F74" s="76">
        <v>39851.025526044265</v>
      </c>
      <c r="G74" s="234"/>
      <c r="H74" s="76">
        <v>28183</v>
      </c>
      <c r="I74" s="234"/>
      <c r="J74" s="76">
        <v>23214.229637488032</v>
      </c>
      <c r="K74" s="234"/>
      <c r="L74" s="76">
        <v>26140.733948510675</v>
      </c>
      <c r="M74" s="234"/>
      <c r="N74" s="76">
        <v>17126</v>
      </c>
      <c r="O74" s="234"/>
      <c r="P74" s="76">
        <v>18125.956030000001</v>
      </c>
      <c r="Q74" s="234"/>
      <c r="R74" s="76">
        <v>21501</v>
      </c>
      <c r="S74" s="234"/>
      <c r="T74" s="76">
        <v>31904</v>
      </c>
      <c r="U74" s="234"/>
      <c r="V74" s="76">
        <v>33666.101457140139</v>
      </c>
      <c r="W74" s="234"/>
      <c r="X74" s="234"/>
      <c r="Y74" s="99">
        <v>90.290059576584639</v>
      </c>
      <c r="Z74" s="99"/>
      <c r="AA74" s="99">
        <v>84.864677312234321</v>
      </c>
      <c r="AB74" s="99"/>
      <c r="AC74" s="99">
        <v>82.179097239400434</v>
      </c>
      <c r="AD74" s="99"/>
      <c r="AE74" s="100">
        <v>67.391200382592061</v>
      </c>
      <c r="AF74" s="99"/>
      <c r="AG74" s="100">
        <v>59.562236145606725</v>
      </c>
      <c r="AH74" s="234"/>
      <c r="AI74" s="278">
        <f>L74/SUM($L$73:$L$74)*100</f>
        <v>66.720726506828655</v>
      </c>
      <c r="AJ74" s="278"/>
      <c r="AK74" s="102">
        <f>N74/SUM($N$73:$N$74)*100</f>
        <v>68.052133831359768</v>
      </c>
      <c r="AL74" s="102"/>
      <c r="AM74" s="102">
        <f>P74/SUM($P$73:$P$74)*100</f>
        <v>73.685258764856513</v>
      </c>
      <c r="AO74" s="102">
        <f>R74/SUM($R$73:$R$74)*100</f>
        <v>76.819464789738817</v>
      </c>
      <c r="AQ74" s="102">
        <f>T74/SUM(T$73:T$74)*100</f>
        <v>81.489617123445129</v>
      </c>
      <c r="AS74" s="102">
        <f>V74/SUM(V$73:V$74)*100</f>
        <v>82.795062824946555</v>
      </c>
    </row>
    <row r="75" spans="1:46" s="1" customFormat="1" ht="12">
      <c r="A75" s="173" t="s">
        <v>3</v>
      </c>
      <c r="B75" s="76">
        <v>87.144663403090078</v>
      </c>
      <c r="C75" s="234" t="s">
        <v>76</v>
      </c>
      <c r="D75" s="76">
        <v>95.273355187692303</v>
      </c>
      <c r="E75" s="234" t="s">
        <v>76</v>
      </c>
      <c r="F75" s="76">
        <v>68.931748210717785</v>
      </c>
      <c r="G75" s="235" t="s">
        <v>76</v>
      </c>
      <c r="H75" s="76">
        <v>102</v>
      </c>
      <c r="I75" s="235" t="s">
        <v>76</v>
      </c>
      <c r="J75" s="76">
        <v>86.720027669742066</v>
      </c>
      <c r="K75" s="235" t="s">
        <v>76</v>
      </c>
      <c r="L75" s="76">
        <v>145.83939391283994</v>
      </c>
      <c r="M75" s="235" t="s">
        <v>76</v>
      </c>
      <c r="N75" s="76">
        <v>207</v>
      </c>
      <c r="O75" s="235" t="s">
        <v>76</v>
      </c>
      <c r="P75" s="76">
        <v>94.113269430000003</v>
      </c>
      <c r="Q75" s="235" t="s">
        <v>76</v>
      </c>
      <c r="R75" s="76">
        <v>170</v>
      </c>
      <c r="S75" s="235" t="s">
        <v>76</v>
      </c>
      <c r="T75" s="76">
        <v>508</v>
      </c>
      <c r="U75" s="235" t="s">
        <v>76</v>
      </c>
      <c r="V75" s="76">
        <v>710.93745862000003</v>
      </c>
      <c r="W75" s="235" t="s">
        <v>76</v>
      </c>
      <c r="X75" s="235"/>
      <c r="Y75" s="98" t="s">
        <v>74</v>
      </c>
      <c r="Z75" s="100"/>
      <c r="AA75" s="98" t="s">
        <v>74</v>
      </c>
      <c r="AB75" s="99"/>
      <c r="AC75" s="98" t="s">
        <v>74</v>
      </c>
      <c r="AD75" s="99"/>
      <c r="AE75" s="98" t="s">
        <v>74</v>
      </c>
      <c r="AF75" s="99"/>
      <c r="AG75" s="98" t="s">
        <v>74</v>
      </c>
      <c r="AH75" s="235"/>
      <c r="AI75" s="98" t="s">
        <v>74</v>
      </c>
      <c r="AJ75" s="98"/>
      <c r="AK75" s="98" t="s">
        <v>74</v>
      </c>
      <c r="AL75" s="98"/>
      <c r="AM75" s="98" t="s">
        <v>74</v>
      </c>
      <c r="AO75" s="98" t="s">
        <v>74</v>
      </c>
      <c r="AQ75" s="98" t="s">
        <v>74</v>
      </c>
      <c r="AS75" s="98" t="s">
        <v>74</v>
      </c>
    </row>
    <row r="76" spans="1:46" s="4" customFormat="1" ht="6.6" customHeight="1">
      <c r="A76" s="64"/>
      <c r="B76" s="32"/>
      <c r="C76" s="84"/>
      <c r="D76" s="32"/>
      <c r="E76" s="84"/>
      <c r="F76" s="32"/>
      <c r="G76" s="84"/>
      <c r="H76" s="32"/>
      <c r="I76" s="84"/>
      <c r="J76" s="84"/>
      <c r="K76" s="84"/>
      <c r="L76" s="84"/>
      <c r="M76" s="84"/>
      <c r="N76" s="84"/>
      <c r="O76" s="84"/>
      <c r="P76" s="84"/>
      <c r="Q76" s="84"/>
      <c r="R76" s="78"/>
      <c r="S76" s="84"/>
      <c r="T76" s="78"/>
      <c r="U76" s="84"/>
      <c r="V76" s="78"/>
      <c r="W76" s="84"/>
      <c r="X76" s="84"/>
      <c r="Y76" s="97"/>
      <c r="Z76" s="97"/>
      <c r="AA76" s="103"/>
      <c r="AB76" s="103"/>
      <c r="AC76" s="103"/>
      <c r="AD76" s="103"/>
      <c r="AE76" s="103"/>
      <c r="AF76" s="103"/>
      <c r="AG76" s="84"/>
      <c r="AH76" s="84"/>
      <c r="AI76" s="84"/>
      <c r="AJ76" s="84"/>
    </row>
    <row r="77" spans="1:46" s="22" customFormat="1" ht="36">
      <c r="A77" s="171" t="s">
        <v>43</v>
      </c>
      <c r="B77" s="81">
        <v>58709.55929497652</v>
      </c>
      <c r="C77" s="90"/>
      <c r="D77" s="81">
        <v>55891.22836903228</v>
      </c>
      <c r="E77" s="90"/>
      <c r="F77" s="81">
        <v>48561.82941287115</v>
      </c>
      <c r="G77" s="90"/>
      <c r="H77" s="81">
        <v>41922</v>
      </c>
      <c r="I77" s="90"/>
      <c r="J77" s="81">
        <f>SUM(J78:J84)</f>
        <v>39061.464999866825</v>
      </c>
      <c r="K77" s="90"/>
      <c r="L77" s="81">
        <f>SUM(L78:L84)</f>
        <v>39325.169891513615</v>
      </c>
      <c r="M77" s="81"/>
      <c r="N77" s="81">
        <f t="shared" ref="N77:R77" si="57">SUM(N78:N84)</f>
        <v>25373</v>
      </c>
      <c r="O77" s="81"/>
      <c r="P77" s="81">
        <f t="shared" si="57"/>
        <v>24693.275077139995</v>
      </c>
      <c r="Q77" s="90"/>
      <c r="R77" s="81">
        <f t="shared" si="57"/>
        <v>28159.550649280514</v>
      </c>
      <c r="S77" s="90"/>
      <c r="T77" s="81">
        <f t="shared" ref="T77:V77" si="58">SUM(T78:T84)</f>
        <v>39658</v>
      </c>
      <c r="U77" s="90"/>
      <c r="V77" s="81">
        <f t="shared" si="58"/>
        <v>41372.904861580071</v>
      </c>
      <c r="W77" s="90"/>
      <c r="X77" s="90"/>
      <c r="Y77" s="97">
        <v>99.999999999999972</v>
      </c>
      <c r="Z77" s="97"/>
      <c r="AA77" s="97">
        <v>100.00000000000001</v>
      </c>
      <c r="AB77" s="97"/>
      <c r="AC77" s="97">
        <v>99.999999999999957</v>
      </c>
      <c r="AD77" s="97"/>
      <c r="AE77" s="97">
        <v>100</v>
      </c>
      <c r="AF77" s="97"/>
      <c r="AG77" s="269">
        <f>SUM(AG78:AG83)</f>
        <v>100</v>
      </c>
      <c r="AH77" s="90"/>
      <c r="AI77" s="97">
        <f>SUM(AI78:AI83)</f>
        <v>100</v>
      </c>
      <c r="AJ77" s="97"/>
      <c r="AK77" s="97">
        <f>SUM(AK78:AK83)</f>
        <v>100.00000000000001</v>
      </c>
      <c r="AL77" s="97"/>
      <c r="AM77" s="97">
        <f t="shared" ref="AM77:AO77" si="59">SUM(AM78:AM83)</f>
        <v>100.00000000000001</v>
      </c>
      <c r="AO77" s="97">
        <f t="shared" si="59"/>
        <v>99.999999999999986</v>
      </c>
      <c r="AQ77" s="97">
        <f t="shared" ref="AQ77:AS77" si="60">SUM(AQ78:AQ83)</f>
        <v>100</v>
      </c>
      <c r="AS77" s="97">
        <f>SUM(AS78:AS83)</f>
        <v>100.00000000000001</v>
      </c>
    </row>
    <row r="78" spans="1:46" s="4" customFormat="1" ht="12">
      <c r="A78" s="144" t="s">
        <v>41</v>
      </c>
      <c r="B78" s="76">
        <v>33609.189996399196</v>
      </c>
      <c r="C78" s="84"/>
      <c r="D78" s="76">
        <v>29696.664996474105</v>
      </c>
      <c r="E78" s="84"/>
      <c r="F78" s="76">
        <v>27231.041785287685</v>
      </c>
      <c r="G78" s="234"/>
      <c r="H78" s="76">
        <v>24379</v>
      </c>
      <c r="I78" s="234"/>
      <c r="J78" s="76">
        <v>23274.899653436612</v>
      </c>
      <c r="K78" s="234"/>
      <c r="L78" s="76">
        <v>24668.207930421755</v>
      </c>
      <c r="M78" s="234"/>
      <c r="N78" s="76">
        <v>16134</v>
      </c>
      <c r="O78" s="234"/>
      <c r="P78" s="76">
        <v>14797.31868</v>
      </c>
      <c r="Q78" s="234"/>
      <c r="R78" s="76">
        <v>16147.407128219267</v>
      </c>
      <c r="S78" s="234"/>
      <c r="T78" s="76">
        <v>22967</v>
      </c>
      <c r="U78" s="234"/>
      <c r="V78" s="76">
        <v>26502.647310010081</v>
      </c>
      <c r="W78" s="234"/>
      <c r="X78" s="234"/>
      <c r="Y78" s="103">
        <v>57.24653770186783</v>
      </c>
      <c r="Z78" s="97"/>
      <c r="AA78" s="99">
        <v>53.169917715113904</v>
      </c>
      <c r="AB78" s="103"/>
      <c r="AC78" s="99">
        <v>56.137314281415108</v>
      </c>
      <c r="AD78" s="103"/>
      <c r="AE78" s="100">
        <v>58.244935015290523</v>
      </c>
      <c r="AF78" s="103"/>
      <c r="AG78" s="100">
        <v>59.760613246378668</v>
      </c>
      <c r="AH78" s="234"/>
      <c r="AI78" s="278">
        <f>L78/SUM($L$78:$L$83)*100</f>
        <v>62.908046009502058</v>
      </c>
      <c r="AJ78" s="278"/>
      <c r="AK78" s="102">
        <f t="shared" ref="AK78:AK83" si="61">N78/SUM($N$78:$N$83)*100</f>
        <v>63.614856872486392</v>
      </c>
      <c r="AL78" s="102"/>
      <c r="AM78" s="102">
        <f>P78/SUM($P$78:$P$83)*100</f>
        <v>60.02170580744508</v>
      </c>
      <c r="AO78" s="102">
        <f>R78/SUM($R$78:$R$83)*100</f>
        <v>57.440108824470137</v>
      </c>
      <c r="AQ78" s="102">
        <f>T78/SUM(T$78:T$83)*100</f>
        <v>58.006263575289182</v>
      </c>
      <c r="AS78" s="102">
        <f>V78/SUM(V$78:V$83)*100</f>
        <v>64.197903461081651</v>
      </c>
    </row>
    <row r="79" spans="1:46" s="4" customFormat="1" ht="12">
      <c r="A79" s="144" t="s">
        <v>42</v>
      </c>
      <c r="B79" s="76">
        <v>1334.1538525576057</v>
      </c>
      <c r="C79" s="84"/>
      <c r="D79" s="76">
        <v>2873.8136550706622</v>
      </c>
      <c r="E79" s="84"/>
      <c r="F79" s="76">
        <v>3157.6491250005947</v>
      </c>
      <c r="G79" s="235"/>
      <c r="H79" s="76">
        <v>3508</v>
      </c>
      <c r="I79" s="235"/>
      <c r="J79" s="76">
        <v>2717.4583559943117</v>
      </c>
      <c r="K79" s="235"/>
      <c r="L79" s="76">
        <v>3455.0038679206837</v>
      </c>
      <c r="M79" s="235"/>
      <c r="N79" s="76">
        <v>2039</v>
      </c>
      <c r="O79" s="235"/>
      <c r="P79" s="76">
        <v>2774.7442460000002</v>
      </c>
      <c r="Q79" s="235"/>
      <c r="R79" s="76">
        <v>3074.4461732120758</v>
      </c>
      <c r="S79" s="235"/>
      <c r="T79" s="76">
        <v>4288</v>
      </c>
      <c r="U79" s="235"/>
      <c r="V79" s="76">
        <v>4345.2698594399953</v>
      </c>
      <c r="W79" s="235"/>
      <c r="X79" s="235"/>
      <c r="Y79" s="103">
        <v>2.2724644309700377</v>
      </c>
      <c r="Z79" s="99"/>
      <c r="AA79" s="99">
        <v>5.1453735827514597</v>
      </c>
      <c r="AB79" s="103"/>
      <c r="AC79" s="99">
        <v>6.5095541594873696</v>
      </c>
      <c r="AD79" s="103"/>
      <c r="AE79" s="100">
        <v>8.3811162079510702</v>
      </c>
      <c r="AF79" s="103"/>
      <c r="AG79" s="100">
        <v>6.9773438443906519</v>
      </c>
      <c r="AH79" s="235"/>
      <c r="AI79" s="278">
        <f t="shared" ref="AI79:AI82" si="62">L79/SUM($L$78:$L$83)*100</f>
        <v>8.8108363160876735</v>
      </c>
      <c r="AJ79" s="278"/>
      <c r="AK79" s="102">
        <f t="shared" si="61"/>
        <v>8.0395867833767056</v>
      </c>
      <c r="AL79" s="102"/>
      <c r="AM79" s="102">
        <f t="shared" ref="AM79:AM83" si="63">P79/SUM($P$78:$P$83)*100</f>
        <v>11.255071707647579</v>
      </c>
      <c r="AO79" s="102">
        <f t="shared" ref="AO79:AO82" si="64">R79/SUM($R$78:$R$83)*100</f>
        <v>10.936525063250352</v>
      </c>
      <c r="AQ79" s="102">
        <f t="shared" ref="AQ79:AQ83" si="65">T79/SUM(T$78:T$83)*100</f>
        <v>10.829923725817043</v>
      </c>
      <c r="AS79" s="102">
        <f>V79/SUM(V$78:V$83)*100</f>
        <v>10.525635861415029</v>
      </c>
    </row>
    <row r="80" spans="1:46" s="4" customFormat="1" ht="12">
      <c r="A80" s="144" t="s">
        <v>192</v>
      </c>
      <c r="B80" s="76">
        <v>0</v>
      </c>
      <c r="C80" s="84"/>
      <c r="D80" s="76">
        <v>0</v>
      </c>
      <c r="E80" s="84"/>
      <c r="F80" s="76">
        <v>0</v>
      </c>
      <c r="G80" s="141"/>
      <c r="H80" s="76">
        <v>3850.2281039136578</v>
      </c>
      <c r="I80" s="141"/>
      <c r="J80" s="76">
        <v>5754.7137678693753</v>
      </c>
      <c r="K80" s="141"/>
      <c r="L80" s="76">
        <v>5523.8245021718612</v>
      </c>
      <c r="M80" s="141"/>
      <c r="N80" s="76">
        <v>3608</v>
      </c>
      <c r="O80" s="141"/>
      <c r="P80" s="76">
        <v>3663.1983279999999</v>
      </c>
      <c r="Q80" s="141"/>
      <c r="R80" s="76">
        <v>3733.0286516159904</v>
      </c>
      <c r="S80" s="141"/>
      <c r="T80" s="76">
        <v>6008</v>
      </c>
      <c r="U80" s="141"/>
      <c r="V80" s="76">
        <v>4772.8504498999991</v>
      </c>
      <c r="W80" s="141"/>
      <c r="X80" s="141"/>
      <c r="Y80" s="76">
        <v>0</v>
      </c>
      <c r="Z80" s="76"/>
      <c r="AA80" s="76">
        <v>0</v>
      </c>
      <c r="AB80" s="76"/>
      <c r="AC80" s="76">
        <v>0</v>
      </c>
      <c r="AD80" s="103"/>
      <c r="AE80" s="100">
        <v>9.198748336949679</v>
      </c>
      <c r="AF80" s="103"/>
      <c r="AG80" s="100">
        <v>14.775798346974767</v>
      </c>
      <c r="AH80" s="141"/>
      <c r="AI80" s="278">
        <f t="shared" si="62"/>
        <v>14.086674107465297</v>
      </c>
      <c r="AJ80" s="278"/>
      <c r="AK80" s="102">
        <f t="shared" si="61"/>
        <v>14.226007412664615</v>
      </c>
      <c r="AL80" s="102"/>
      <c r="AM80" s="102">
        <f t="shared" si="63"/>
        <v>14.858868495865948</v>
      </c>
      <c r="AO80" s="102">
        <f t="shared" si="64"/>
        <v>13.27925717677339</v>
      </c>
      <c r="AQ80" s="102">
        <f t="shared" si="65"/>
        <v>15.174016265090669</v>
      </c>
      <c r="AS80" s="102">
        <f>V80/SUM(V$78:V$83)*100</f>
        <v>11.561373052009412</v>
      </c>
    </row>
    <row r="81" spans="1:46" s="4" customFormat="1" ht="12">
      <c r="A81" s="144" t="s">
        <v>40</v>
      </c>
      <c r="B81" s="76">
        <v>7843.2876670808264</v>
      </c>
      <c r="C81" s="84"/>
      <c r="D81" s="76">
        <v>9429.424522336607</v>
      </c>
      <c r="E81" s="84"/>
      <c r="F81" s="76">
        <v>8156.0918462424188</v>
      </c>
      <c r="G81" s="234"/>
      <c r="H81" s="76">
        <v>4563</v>
      </c>
      <c r="I81" s="234"/>
      <c r="J81" s="76">
        <v>3714.9021703407193</v>
      </c>
      <c r="K81" s="234"/>
      <c r="L81" s="76">
        <v>3133.0516255497832</v>
      </c>
      <c r="M81" s="234"/>
      <c r="N81" s="76">
        <v>2262</v>
      </c>
      <c r="O81" s="234"/>
      <c r="P81" s="76">
        <v>2066.191679</v>
      </c>
      <c r="Q81" s="234"/>
      <c r="R81" s="76">
        <v>2696.0458171153814</v>
      </c>
      <c r="S81" s="234"/>
      <c r="T81" s="76">
        <v>3472</v>
      </c>
      <c r="U81" s="234"/>
      <c r="V81" s="76">
        <v>2375.0557499300003</v>
      </c>
      <c r="W81" s="234"/>
      <c r="X81" s="234"/>
      <c r="Y81" s="103">
        <v>13.35947290572139</v>
      </c>
      <c r="Z81" s="99"/>
      <c r="AA81" s="99">
        <v>16.882761953675317</v>
      </c>
      <c r="AB81" s="103"/>
      <c r="AC81" s="99">
        <v>16.813939580085027</v>
      </c>
      <c r="AD81" s="103"/>
      <c r="AE81" s="100">
        <v>10.901662844036696</v>
      </c>
      <c r="AF81" s="103"/>
      <c r="AG81" s="100">
        <v>9.5383797634154242</v>
      </c>
      <c r="AH81" s="234"/>
      <c r="AI81" s="278">
        <f t="shared" si="62"/>
        <v>7.9898043816619166</v>
      </c>
      <c r="AJ81" s="278"/>
      <c r="AK81" s="102">
        <f t="shared" si="61"/>
        <v>8.9188549798911758</v>
      </c>
      <c r="AL81" s="102"/>
      <c r="AM81" s="102">
        <f t="shared" si="63"/>
        <v>8.381001435506624</v>
      </c>
      <c r="AO81" s="102">
        <f>R81/SUM($R$78:$R$83)*100</f>
        <v>9.5904663765013449</v>
      </c>
      <c r="AQ81" s="102">
        <f t="shared" si="65"/>
        <v>8.7690054048593211</v>
      </c>
      <c r="AS81" s="102">
        <f>V81/SUM(V$78:V$83)*100</f>
        <v>5.7531460146286442</v>
      </c>
    </row>
    <row r="82" spans="1:46" s="4" customFormat="1" ht="12">
      <c r="A82" s="144" t="s">
        <v>39</v>
      </c>
      <c r="B82" s="76">
        <v>13568.673179065825</v>
      </c>
      <c r="C82" s="84"/>
      <c r="D82" s="76">
        <v>11390.137106299237</v>
      </c>
      <c r="E82" s="84"/>
      <c r="F82" s="76">
        <v>8191.898094647453</v>
      </c>
      <c r="G82" s="234"/>
      <c r="H82" s="76">
        <v>4608</v>
      </c>
      <c r="I82" s="234"/>
      <c r="J82" s="76">
        <v>2660.9439177359545</v>
      </c>
      <c r="K82" s="234"/>
      <c r="L82" s="76">
        <v>1764.7749542967813</v>
      </c>
      <c r="M82" s="234"/>
      <c r="N82" s="76">
        <v>893</v>
      </c>
      <c r="O82" s="234"/>
      <c r="P82" s="76">
        <v>970.53798810000001</v>
      </c>
      <c r="Q82" s="234"/>
      <c r="R82" s="76">
        <v>1716.7787237114096</v>
      </c>
      <c r="S82" s="234"/>
      <c r="T82" s="76">
        <v>1699</v>
      </c>
      <c r="U82" s="234"/>
      <c r="V82" s="76">
        <v>2748.8806197099993</v>
      </c>
      <c r="W82" s="234"/>
      <c r="X82" s="234"/>
      <c r="Y82" s="103">
        <v>23.111522794596791</v>
      </c>
      <c r="Z82" s="99"/>
      <c r="AA82" s="99">
        <v>20.393288363447564</v>
      </c>
      <c r="AB82" s="103"/>
      <c r="AC82" s="99">
        <v>16.887754847080718</v>
      </c>
      <c r="AD82" s="103"/>
      <c r="AE82" s="100">
        <v>11.009174311926607</v>
      </c>
      <c r="AF82" s="103"/>
      <c r="AG82" s="100">
        <v>6.8322374191049322</v>
      </c>
      <c r="AH82" s="234"/>
      <c r="AI82" s="278">
        <f t="shared" si="62"/>
        <v>4.5004705787487138</v>
      </c>
      <c r="AJ82" s="278"/>
      <c r="AK82" s="102">
        <f t="shared" si="61"/>
        <v>3.5210156927687093</v>
      </c>
      <c r="AL82" s="102"/>
      <c r="AM82" s="102">
        <f t="shared" si="63"/>
        <v>3.9367500867182668</v>
      </c>
      <c r="AO82" s="102">
        <f t="shared" si="64"/>
        <v>6.1069839841458951</v>
      </c>
      <c r="AQ82" s="102">
        <f t="shared" si="65"/>
        <v>4.2910542001313328</v>
      </c>
      <c r="AS82" s="102">
        <f>V82/SUM(V$78:V$83)*100</f>
        <v>6.6586696259406137</v>
      </c>
    </row>
    <row r="83" spans="1:46" s="4" customFormat="1" ht="12">
      <c r="A83" s="144" t="s">
        <v>103</v>
      </c>
      <c r="B83" s="76">
        <v>2354.2545998730707</v>
      </c>
      <c r="C83" s="84"/>
      <c r="D83" s="76">
        <v>2462.3406762650543</v>
      </c>
      <c r="E83" s="84"/>
      <c r="F83" s="76">
        <v>1771.2360911591031</v>
      </c>
      <c r="G83" s="84"/>
      <c r="H83" s="76">
        <v>947.77189608634217</v>
      </c>
      <c r="I83" s="84"/>
      <c r="J83" s="76">
        <v>823.97104535054552</v>
      </c>
      <c r="K83" s="84"/>
      <c r="L83" s="76">
        <v>668.25769040952616</v>
      </c>
      <c r="M83" s="84"/>
      <c r="N83" s="76">
        <v>426</v>
      </c>
      <c r="O83" s="84" t="s">
        <v>76</v>
      </c>
      <c r="P83" s="76">
        <v>381.28822339999999</v>
      </c>
      <c r="Q83" s="84" t="s">
        <v>76</v>
      </c>
      <c r="R83" s="76">
        <v>744.02145838958711</v>
      </c>
      <c r="S83" s="84"/>
      <c r="T83" s="76">
        <v>1160</v>
      </c>
      <c r="U83" s="84"/>
      <c r="V83" s="76">
        <v>538.02625791999992</v>
      </c>
      <c r="W83" s="84" t="s">
        <v>76</v>
      </c>
      <c r="X83" s="84"/>
      <c r="Y83" s="103">
        <v>4.0100021668439112</v>
      </c>
      <c r="Z83" s="99"/>
      <c r="AA83" s="99">
        <v>4.408658385011762</v>
      </c>
      <c r="AB83" s="103"/>
      <c r="AC83" s="99">
        <v>3.6514371319317238</v>
      </c>
      <c r="AD83" s="103"/>
      <c r="AE83" s="100">
        <v>2.2643632838454275</v>
      </c>
      <c r="AF83" s="103"/>
      <c r="AG83" s="100">
        <v>2.1156273797355638</v>
      </c>
      <c r="AH83" s="84"/>
      <c r="AI83" s="278">
        <f>L83/SUM($L$78:$L$83)*100</f>
        <v>1.7041686065343342</v>
      </c>
      <c r="AJ83" s="278"/>
      <c r="AK83" s="102">
        <f t="shared" si="61"/>
        <v>1.6796782588123966</v>
      </c>
      <c r="AL83" s="102"/>
      <c r="AM83" s="102">
        <f t="shared" si="63"/>
        <v>1.5466024668165217</v>
      </c>
      <c r="AO83" s="102">
        <f>R83/SUM($R$78:$R$83)*100</f>
        <v>2.6466585748588765</v>
      </c>
      <c r="AQ83" s="102">
        <f t="shared" si="65"/>
        <v>2.9297368288124463</v>
      </c>
      <c r="AS83" s="102">
        <f>V83/SUM(V$78:V$83)*100</f>
        <v>1.303271984924665</v>
      </c>
    </row>
    <row r="84" spans="1:46" s="4" customFormat="1" ht="12">
      <c r="A84" s="144" t="s">
        <v>3</v>
      </c>
      <c r="B84" s="76">
        <v>0</v>
      </c>
      <c r="C84" s="140"/>
      <c r="D84" s="76">
        <v>38.847412586620891</v>
      </c>
      <c r="E84" s="234" t="s">
        <v>76</v>
      </c>
      <c r="F84" s="76">
        <v>53.912470533896006</v>
      </c>
      <c r="G84" s="235" t="s">
        <v>76</v>
      </c>
      <c r="H84" s="76">
        <v>66</v>
      </c>
      <c r="I84" s="235" t="s">
        <v>76</v>
      </c>
      <c r="J84" s="76">
        <v>114.57608913931011</v>
      </c>
      <c r="K84" s="235" t="s">
        <v>76</v>
      </c>
      <c r="L84" s="76">
        <v>112.04932074321985</v>
      </c>
      <c r="M84" s="235" t="s">
        <v>76</v>
      </c>
      <c r="N84" s="76">
        <v>11</v>
      </c>
      <c r="O84" s="235" t="s">
        <v>76</v>
      </c>
      <c r="P84" s="76">
        <v>39.995932639999999</v>
      </c>
      <c r="Q84" s="235" t="s">
        <v>76</v>
      </c>
      <c r="R84" s="76">
        <v>47.822697016802465</v>
      </c>
      <c r="S84" s="235" t="s">
        <v>76</v>
      </c>
      <c r="T84" s="76">
        <v>64</v>
      </c>
      <c r="U84" s="235" t="s">
        <v>76</v>
      </c>
      <c r="V84" s="76">
        <v>90.174614669999997</v>
      </c>
      <c r="W84" s="235" t="s">
        <v>76</v>
      </c>
      <c r="X84" s="235"/>
      <c r="Y84" s="98">
        <v>0</v>
      </c>
      <c r="Z84" s="100"/>
      <c r="AA84" s="98" t="s">
        <v>74</v>
      </c>
      <c r="AB84" s="99"/>
      <c r="AC84" s="98" t="s">
        <v>74</v>
      </c>
      <c r="AD84" s="99"/>
      <c r="AE84" s="98" t="s">
        <v>74</v>
      </c>
      <c r="AF84" s="99"/>
      <c r="AG84" s="98" t="s">
        <v>74</v>
      </c>
      <c r="AH84" s="235"/>
      <c r="AI84" s="98" t="s">
        <v>74</v>
      </c>
      <c r="AJ84" s="98"/>
      <c r="AK84" s="98" t="s">
        <v>74</v>
      </c>
      <c r="AL84" s="98"/>
      <c r="AM84" s="98" t="s">
        <v>74</v>
      </c>
      <c r="AO84" s="98" t="s">
        <v>74</v>
      </c>
      <c r="AQ84" s="98" t="s">
        <v>74</v>
      </c>
      <c r="AS84" s="98" t="s">
        <v>74</v>
      </c>
    </row>
    <row r="85" spans="1:46" s="4" customFormat="1" ht="6.6" customHeight="1">
      <c r="A85" s="45"/>
      <c r="B85" s="76"/>
      <c r="C85" s="84"/>
      <c r="D85" s="76"/>
      <c r="E85" s="84"/>
      <c r="F85" s="76"/>
      <c r="G85" s="84"/>
      <c r="H85" s="76"/>
      <c r="I85" s="84"/>
      <c r="J85" s="84"/>
      <c r="K85" s="84"/>
      <c r="L85" s="75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99"/>
      <c r="Z85" s="99"/>
      <c r="AA85" s="103"/>
      <c r="AB85" s="103"/>
      <c r="AC85" s="103"/>
      <c r="AD85" s="103"/>
      <c r="AE85" s="103"/>
      <c r="AF85" s="103"/>
      <c r="AG85" s="84"/>
      <c r="AH85" s="84"/>
      <c r="AI85" s="84"/>
      <c r="AJ85" s="84"/>
    </row>
    <row r="86" spans="1:46" s="22" customFormat="1" ht="12" customHeight="1">
      <c r="A86" s="171" t="s">
        <v>75</v>
      </c>
      <c r="B86" s="75">
        <v>58709.559294976571</v>
      </c>
      <c r="C86" s="90"/>
      <c r="D86" s="75">
        <v>55891.228369032302</v>
      </c>
      <c r="E86" s="90"/>
      <c r="F86" s="75">
        <v>48561.829412871208</v>
      </c>
      <c r="G86" s="90"/>
      <c r="H86" s="75">
        <v>41922</v>
      </c>
      <c r="I86" s="90"/>
      <c r="J86" s="75">
        <f>J87+J90+J91</f>
        <v>39061.464999866992</v>
      </c>
      <c r="K86" s="90"/>
      <c r="L86" s="75">
        <f>L87+L90+L91</f>
        <v>39325.169891513753</v>
      </c>
      <c r="M86" s="75"/>
      <c r="N86" s="75">
        <f t="shared" ref="N86:R86" si="66">N87+N90+N91</f>
        <v>25373</v>
      </c>
      <c r="O86" s="75"/>
      <c r="P86" s="75">
        <f t="shared" si="66"/>
        <v>24693.275073999997</v>
      </c>
      <c r="Q86" s="90"/>
      <c r="R86" s="75">
        <f t="shared" si="66"/>
        <v>28159.550649280489</v>
      </c>
      <c r="S86" s="90"/>
      <c r="T86" s="75">
        <f t="shared" ref="T86:V86" si="67">T87+T90+T91</f>
        <v>39659</v>
      </c>
      <c r="U86" s="90"/>
      <c r="V86" s="75">
        <f t="shared" si="67"/>
        <v>41372.904861580013</v>
      </c>
      <c r="W86" s="90"/>
      <c r="X86" s="90"/>
      <c r="Y86" s="106">
        <v>100.00000000000003</v>
      </c>
      <c r="Z86" s="111"/>
      <c r="AA86" s="106">
        <v>100.00000000000004</v>
      </c>
      <c r="AB86" s="97"/>
      <c r="AC86" s="106">
        <v>100.00000000000006</v>
      </c>
      <c r="AD86" s="97"/>
      <c r="AE86" s="97">
        <v>100</v>
      </c>
      <c r="AF86" s="97"/>
      <c r="AG86" s="97">
        <f>AG87+AG90</f>
        <v>100</v>
      </c>
      <c r="AH86" s="97"/>
      <c r="AI86" s="284">
        <f>AI87+AI90</f>
        <v>100.00000000000003</v>
      </c>
      <c r="AJ86" s="284"/>
      <c r="AK86" s="284">
        <f>AK87+AK90</f>
        <v>100</v>
      </c>
      <c r="AL86" s="284"/>
      <c r="AM86" s="97">
        <f t="shared" ref="AM86:AO86" si="68">AM87+AM90</f>
        <v>100</v>
      </c>
      <c r="AO86" s="97">
        <f t="shared" si="68"/>
        <v>100</v>
      </c>
      <c r="AQ86" s="97">
        <f t="shared" ref="AQ86:AS86" si="69">AQ87+AQ90</f>
        <v>100</v>
      </c>
      <c r="AS86" s="97">
        <f>AS87+AS90</f>
        <v>100</v>
      </c>
    </row>
    <row r="87" spans="1:46" s="4" customFormat="1" ht="12">
      <c r="A87" s="179" t="s">
        <v>160</v>
      </c>
      <c r="B87" s="76">
        <v>32785.081500504471</v>
      </c>
      <c r="C87" s="84"/>
      <c r="D87" s="76">
        <v>28917.203329435688</v>
      </c>
      <c r="E87" s="84"/>
      <c r="F87" s="76">
        <v>22372.921107694627</v>
      </c>
      <c r="G87" s="84"/>
      <c r="H87" s="76">
        <v>23118</v>
      </c>
      <c r="I87" s="84"/>
      <c r="J87" s="76">
        <f>J88+J89</f>
        <v>19332.030007623813</v>
      </c>
      <c r="K87" s="84"/>
      <c r="L87" s="76">
        <f>L88+L89</f>
        <v>17810.567643652379</v>
      </c>
      <c r="M87" s="76"/>
      <c r="N87" s="76">
        <f t="shared" ref="N87:R87" si="70">N88+N89</f>
        <v>12007</v>
      </c>
      <c r="O87" s="76"/>
      <c r="P87" s="76">
        <f t="shared" si="70"/>
        <v>11177.927611999999</v>
      </c>
      <c r="Q87" s="84"/>
      <c r="R87" s="76">
        <f t="shared" si="70"/>
        <v>11522.679787061299</v>
      </c>
      <c r="S87" s="84"/>
      <c r="T87" s="76">
        <f t="shared" ref="T87:V87" si="71">T88+T89</f>
        <v>17123</v>
      </c>
      <c r="U87" s="84"/>
      <c r="V87" s="76">
        <f t="shared" si="71"/>
        <v>20831.228512750007</v>
      </c>
      <c r="W87" s="84"/>
      <c r="X87" s="84"/>
      <c r="Y87" s="103">
        <v>60.134543182901311</v>
      </c>
      <c r="Z87" s="112"/>
      <c r="AA87" s="103">
        <v>59.979227933093817</v>
      </c>
      <c r="AB87" s="100"/>
      <c r="AC87" s="103">
        <v>52.295421614682184</v>
      </c>
      <c r="AD87" s="100"/>
      <c r="AE87" s="100">
        <v>58.07229520962597</v>
      </c>
      <c r="AF87" s="100"/>
      <c r="AG87" s="270">
        <f>SUM(AG88:AG89)</f>
        <v>50.945713743821145</v>
      </c>
      <c r="AH87" s="84"/>
      <c r="AI87" s="283">
        <f>L87/SUM($L$87+$L$90)*100</f>
        <v>47.360966294649216</v>
      </c>
      <c r="AJ87" s="283"/>
      <c r="AK87" s="102">
        <f>N87/SUM($N$87+$N$90)*100</f>
        <v>53.657773606828442</v>
      </c>
      <c r="AL87" s="102"/>
      <c r="AM87" s="102">
        <f>P87/SUM($P$87+$P$90)*100</f>
        <v>54.947950591557436</v>
      </c>
      <c r="AO87" s="102">
        <f>R87/SUM($R$87+$R$90)*100</f>
        <v>48.058908046911483</v>
      </c>
      <c r="AQ87" s="102">
        <f>T87/SUM(T$87+T$90)*100</f>
        <v>54.732299824196893</v>
      </c>
      <c r="AS87" s="102">
        <f>V87/SUM(V$87+V$90)*100</f>
        <v>57.474589242317961</v>
      </c>
    </row>
    <row r="88" spans="1:46" s="4" customFormat="1" ht="12">
      <c r="A88" s="143" t="s">
        <v>53</v>
      </c>
      <c r="B88" s="76">
        <v>8140.6384164321898</v>
      </c>
      <c r="C88" s="84"/>
      <c r="D88" s="76">
        <v>6776.8099414742055</v>
      </c>
      <c r="E88" s="84"/>
      <c r="F88" s="76">
        <v>6520.2591192569516</v>
      </c>
      <c r="G88" s="84"/>
      <c r="H88" s="76">
        <v>7310</v>
      </c>
      <c r="I88" s="84"/>
      <c r="J88" s="76">
        <v>6354.4275887641961</v>
      </c>
      <c r="K88" s="84"/>
      <c r="L88" s="76">
        <v>6728.0053007456891</v>
      </c>
      <c r="M88" s="84"/>
      <c r="N88" s="76">
        <v>3508</v>
      </c>
      <c r="O88" s="84"/>
      <c r="P88" s="76">
        <v>3078.031845</v>
      </c>
      <c r="Q88" s="84"/>
      <c r="R88" s="76">
        <v>2494.3550765739001</v>
      </c>
      <c r="S88" s="84"/>
      <c r="T88" s="76">
        <v>5358</v>
      </c>
      <c r="U88" s="84"/>
      <c r="V88" s="76">
        <v>6308.7428705999982</v>
      </c>
      <c r="W88" s="84"/>
      <c r="X88" s="84"/>
      <c r="Y88" s="103">
        <v>14.931595408167409</v>
      </c>
      <c r="Z88" s="112"/>
      <c r="AA88" s="103">
        <v>14.056263446651556</v>
      </c>
      <c r="AB88" s="100"/>
      <c r="AC88" s="103">
        <v>15.240732224333767</v>
      </c>
      <c r="AD88" s="100"/>
      <c r="AE88" s="100">
        <v>18.362681805621843</v>
      </c>
      <c r="AF88" s="100"/>
      <c r="AG88" s="270">
        <v>16.745827976438754</v>
      </c>
      <c r="AH88" s="84"/>
      <c r="AI88" s="283">
        <f>L88/SUM($L$87+$L$90)*100</f>
        <v>17.89077353704679</v>
      </c>
      <c r="AJ88" s="283"/>
      <c r="AK88" s="102">
        <f>N88/SUM($N$87+$N$90)*100</f>
        <v>15.676811011306253</v>
      </c>
      <c r="AL88" s="102"/>
      <c r="AM88" s="102">
        <f t="shared" ref="AM88:AM89" si="72">P88/SUM($P$87+$P$90)*100</f>
        <v>15.130849618021342</v>
      </c>
      <c r="AO88" s="102">
        <f>R88/SUM($R$87+$R$90)*100</f>
        <v>10.403481089183735</v>
      </c>
      <c r="AQ88" s="102">
        <f>T88/SUM($T$87+$T$90)*100</f>
        <v>17.126418411379255</v>
      </c>
      <c r="AS88" s="102">
        <f>V88/SUM($V$87+$V$90)*100</f>
        <v>17.406194017851981</v>
      </c>
    </row>
    <row r="89" spans="1:46" s="4" customFormat="1" ht="12">
      <c r="A89" s="143" t="s">
        <v>54</v>
      </c>
      <c r="B89" s="76">
        <v>24644.443084072278</v>
      </c>
      <c r="C89" s="84"/>
      <c r="D89" s="76">
        <v>22140.393387961481</v>
      </c>
      <c r="E89" s="84"/>
      <c r="F89" s="76">
        <v>15852.661988437674</v>
      </c>
      <c r="G89" s="84"/>
      <c r="H89" s="76">
        <v>15808</v>
      </c>
      <c r="I89" s="84"/>
      <c r="J89" s="76">
        <v>12977.602418859617</v>
      </c>
      <c r="K89" s="84"/>
      <c r="L89" s="76">
        <v>11082.562342906691</v>
      </c>
      <c r="M89" s="84"/>
      <c r="N89" s="76">
        <v>8499</v>
      </c>
      <c r="O89" s="84"/>
      <c r="P89" s="76">
        <v>8099.895767</v>
      </c>
      <c r="Q89" s="84"/>
      <c r="R89" s="76">
        <v>9028.324710487399</v>
      </c>
      <c r="S89" s="84"/>
      <c r="T89" s="76">
        <v>11765</v>
      </c>
      <c r="U89" s="84"/>
      <c r="V89" s="76">
        <v>14522.48564215001</v>
      </c>
      <c r="W89" s="84"/>
      <c r="X89" s="84"/>
      <c r="Y89" s="103">
        <v>45.202947774733893</v>
      </c>
      <c r="Z89" s="112"/>
      <c r="AA89" s="103">
        <v>45.922964486442261</v>
      </c>
      <c r="AB89" s="100"/>
      <c r="AC89" s="103">
        <v>37.054689390348415</v>
      </c>
      <c r="AD89" s="100"/>
      <c r="AE89" s="100">
        <v>39.709613404004116</v>
      </c>
      <c r="AF89" s="100"/>
      <c r="AG89" s="270">
        <v>34.199885767382391</v>
      </c>
      <c r="AH89" s="84"/>
      <c r="AI89" s="283">
        <f>L89/SUM($L$87+$L$90)*100</f>
        <v>29.470192757602426</v>
      </c>
      <c r="AJ89" s="283"/>
      <c r="AK89" s="102">
        <f>N89/SUM($N$87+$N$90)*100</f>
        <v>37.980962595522186</v>
      </c>
      <c r="AL89" s="102"/>
      <c r="AM89" s="102">
        <f t="shared" si="72"/>
        <v>39.8171009735361</v>
      </c>
      <c r="AO89" s="102">
        <f>R89/SUM($R$87+$R$90)*100</f>
        <v>37.655426957727741</v>
      </c>
      <c r="AQ89" s="102">
        <f>T89/SUM($T$87+$T$90)*100</f>
        <v>37.605881412817645</v>
      </c>
      <c r="AS89" s="102">
        <f>V89/SUM($V$87+$V$90)*100</f>
        <v>40.068395224465981</v>
      </c>
    </row>
    <row r="90" spans="1:46" s="4" customFormat="1" ht="12">
      <c r="A90" s="148" t="s">
        <v>161</v>
      </c>
      <c r="B90" s="76">
        <v>21734.467107003056</v>
      </c>
      <c r="C90" s="84"/>
      <c r="D90" s="76">
        <v>19294.826611484074</v>
      </c>
      <c r="E90" s="84"/>
      <c r="F90" s="76">
        <v>20408.875877403851</v>
      </c>
      <c r="G90" s="84"/>
      <c r="H90" s="76">
        <v>16691</v>
      </c>
      <c r="I90" s="84"/>
      <c r="J90" s="76">
        <v>18614.302641348961</v>
      </c>
      <c r="K90" s="84"/>
      <c r="L90" s="76">
        <v>19795.437970436196</v>
      </c>
      <c r="M90" s="84"/>
      <c r="N90" s="76">
        <v>10370</v>
      </c>
      <c r="O90" s="84"/>
      <c r="P90" s="76">
        <v>9164.8285629999991</v>
      </c>
      <c r="Q90" s="84"/>
      <c r="R90" s="76">
        <v>12453.478339156902</v>
      </c>
      <c r="S90" s="84"/>
      <c r="T90" s="76">
        <v>14162</v>
      </c>
      <c r="U90" s="84"/>
      <c r="V90" s="76">
        <v>15413.012268030003</v>
      </c>
      <c r="W90" s="84"/>
      <c r="X90" s="84"/>
      <c r="Y90" s="103">
        <v>39.865456817098725</v>
      </c>
      <c r="Z90" s="112"/>
      <c r="AA90" s="103">
        <v>40.020772066906225</v>
      </c>
      <c r="AB90" s="100"/>
      <c r="AC90" s="103">
        <v>47.704578385317873</v>
      </c>
      <c r="AD90" s="100"/>
      <c r="AE90" s="100">
        <v>41.927704790374037</v>
      </c>
      <c r="AF90" s="100"/>
      <c r="AG90" s="270">
        <v>49.054286256178848</v>
      </c>
      <c r="AH90" s="84"/>
      <c r="AI90" s="283">
        <f>L90/SUM($L$87+$L$90)*100</f>
        <v>52.639033705350805</v>
      </c>
      <c r="AJ90" s="283"/>
      <c r="AK90" s="102">
        <f>N90/SUM($N$87+$N$90)*100</f>
        <v>46.342226393171558</v>
      </c>
      <c r="AL90" s="102"/>
      <c r="AM90" s="102">
        <f>P90/SUM($P$87+$P$90)*100</f>
        <v>45.052049408442556</v>
      </c>
      <c r="AO90" s="102">
        <f>R90/SUM($R$87+$R$90)*100</f>
        <v>51.941091953088524</v>
      </c>
      <c r="AQ90" s="102">
        <f>T90/SUM($T$87+$T$90)*100</f>
        <v>45.2677001758031</v>
      </c>
      <c r="AS90" s="102">
        <f>V90/SUM($V$87+$V$90)*100</f>
        <v>42.525410757682039</v>
      </c>
    </row>
    <row r="91" spans="1:46" s="2" customFormat="1" ht="12">
      <c r="A91" s="148" t="s">
        <v>156</v>
      </c>
      <c r="B91" s="76">
        <v>4190.0106874690364</v>
      </c>
      <c r="C91" s="85"/>
      <c r="D91" s="76">
        <v>7679.1984281125387</v>
      </c>
      <c r="E91" s="85"/>
      <c r="F91" s="76">
        <v>5780.0324277727259</v>
      </c>
      <c r="G91" s="85"/>
      <c r="H91" s="76">
        <v>2113</v>
      </c>
      <c r="I91" s="85"/>
      <c r="J91" s="76">
        <v>1115.132350894213</v>
      </c>
      <c r="K91" s="85"/>
      <c r="L91" s="76">
        <v>1719.1642774251795</v>
      </c>
      <c r="M91" s="85"/>
      <c r="N91" s="76">
        <v>2996</v>
      </c>
      <c r="O91" s="85"/>
      <c r="P91" s="76">
        <v>4350.5188989999997</v>
      </c>
      <c r="Q91" s="85"/>
      <c r="R91" s="76">
        <v>4183.3925230622881</v>
      </c>
      <c r="S91" s="85"/>
      <c r="T91" s="76">
        <v>8374</v>
      </c>
      <c r="U91" s="85"/>
      <c r="V91" s="76">
        <v>5128.6640807999984</v>
      </c>
      <c r="W91" s="85"/>
      <c r="X91" s="85"/>
      <c r="Y91" s="98" t="s">
        <v>74</v>
      </c>
      <c r="Z91" s="100"/>
      <c r="AA91" s="98" t="s">
        <v>74</v>
      </c>
      <c r="AB91" s="99"/>
      <c r="AC91" s="98" t="s">
        <v>74</v>
      </c>
      <c r="AD91" s="99"/>
      <c r="AE91" s="98" t="s">
        <v>74</v>
      </c>
      <c r="AF91" s="99"/>
      <c r="AG91" s="102" t="s">
        <v>74</v>
      </c>
      <c r="AH91" s="85"/>
      <c r="AI91" s="279" t="s">
        <v>74</v>
      </c>
      <c r="AJ91" s="279"/>
      <c r="AK91" s="98" t="s">
        <v>74</v>
      </c>
      <c r="AL91" s="98"/>
      <c r="AM91" s="98" t="s">
        <v>74</v>
      </c>
      <c r="AO91" s="98" t="s">
        <v>74</v>
      </c>
      <c r="AQ91" s="98" t="s">
        <v>74</v>
      </c>
      <c r="AS91" s="98" t="s">
        <v>74</v>
      </c>
    </row>
    <row r="92" spans="1:46" s="70" customFormat="1" ht="6.6" customHeight="1" thickBot="1">
      <c r="A92" s="71"/>
      <c r="B92" s="14"/>
      <c r="C92" s="89"/>
      <c r="D92" s="67"/>
      <c r="E92" s="96"/>
      <c r="F92" s="67"/>
      <c r="G92" s="96"/>
      <c r="H92" s="67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8"/>
      <c r="Z92" s="68"/>
      <c r="AA92" s="69"/>
      <c r="AB92" s="69"/>
      <c r="AC92" s="69"/>
      <c r="AD92" s="69"/>
      <c r="AE92" s="69"/>
      <c r="AF92" s="69"/>
      <c r="AG92" s="96"/>
      <c r="AH92" s="96"/>
      <c r="AI92" s="96"/>
      <c r="AJ92" s="96"/>
      <c r="AK92" s="302"/>
      <c r="AL92" s="302"/>
      <c r="AM92" s="302"/>
      <c r="AN92" s="302"/>
      <c r="AO92" s="302"/>
      <c r="AP92" s="302"/>
      <c r="AQ92" s="302"/>
      <c r="AR92" s="302"/>
      <c r="AS92" s="302"/>
      <c r="AT92" s="302"/>
    </row>
    <row r="93" spans="1:46" s="20" customFormat="1" ht="6.6" customHeight="1">
      <c r="B93" s="53"/>
      <c r="C93" s="115"/>
      <c r="E93" s="113"/>
      <c r="G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Y93" s="51"/>
      <c r="Z93" s="52"/>
      <c r="AG93" s="113"/>
      <c r="AH93" s="113"/>
      <c r="AI93" s="113"/>
      <c r="AJ93" s="113"/>
    </row>
    <row r="94" spans="1:46" s="20" customFormat="1" ht="14.25" customHeight="1">
      <c r="A94" s="167" t="s">
        <v>176</v>
      </c>
      <c r="B94" s="53"/>
      <c r="C94" s="113"/>
      <c r="D94" s="53"/>
      <c r="E94" s="113"/>
      <c r="F94" s="53"/>
      <c r="G94" s="113"/>
      <c r="H94" s="5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53"/>
      <c r="Y94" s="113"/>
      <c r="AA94" s="223"/>
      <c r="AB94" s="223"/>
      <c r="AC94" s="223"/>
      <c r="AD94" s="223"/>
      <c r="AE94" s="223"/>
      <c r="AF94" s="223"/>
      <c r="AG94" s="113"/>
      <c r="AH94" s="113"/>
      <c r="AI94" s="113"/>
      <c r="AJ94" s="113"/>
    </row>
    <row r="95" spans="1:46" s="20" customFormat="1" ht="14.25" customHeight="1">
      <c r="A95" s="180" t="s">
        <v>187</v>
      </c>
      <c r="B95" s="51"/>
      <c r="C95" s="115"/>
      <c r="E95" s="113"/>
      <c r="G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Y95" s="51"/>
      <c r="Z95" s="52"/>
      <c r="AG95" s="113"/>
      <c r="AH95" s="113"/>
      <c r="AI95" s="113"/>
      <c r="AJ95" s="113"/>
    </row>
    <row r="96" spans="1:46" s="20" customFormat="1" ht="14.25" customHeight="1">
      <c r="A96" s="180" t="s">
        <v>188</v>
      </c>
      <c r="B96" s="51"/>
      <c r="C96" s="115"/>
      <c r="E96" s="113"/>
      <c r="G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Y96" s="51"/>
      <c r="Z96" s="52"/>
      <c r="AG96" s="113"/>
      <c r="AH96" s="113"/>
      <c r="AI96" s="113"/>
      <c r="AJ96" s="113"/>
    </row>
    <row r="97" spans="1:36" s="20" customFormat="1" ht="14.25" customHeight="1">
      <c r="A97" s="411" t="s">
        <v>165</v>
      </c>
      <c r="B97" s="411"/>
      <c r="C97" s="411"/>
      <c r="D97" s="411"/>
      <c r="E97" s="411"/>
      <c r="F97" s="411"/>
      <c r="G97" s="411"/>
      <c r="H97" s="411"/>
      <c r="I97" s="411"/>
      <c r="J97" s="411"/>
      <c r="K97" s="411"/>
      <c r="L97" s="411"/>
      <c r="M97" s="411"/>
      <c r="N97" s="411"/>
      <c r="O97" s="411"/>
      <c r="P97" s="411"/>
      <c r="Q97" s="411"/>
      <c r="R97" s="411"/>
      <c r="S97" s="411"/>
      <c r="T97" s="411"/>
      <c r="U97" s="411"/>
      <c r="V97" s="411"/>
      <c r="W97" s="411"/>
      <c r="X97" s="411"/>
      <c r="Y97" s="411"/>
      <c r="Z97" s="411"/>
      <c r="AA97" s="411"/>
      <c r="AB97" s="411"/>
      <c r="AC97" s="411"/>
      <c r="AD97" s="411"/>
      <c r="AE97" s="411"/>
      <c r="AF97" s="411"/>
    </row>
    <row r="98" spans="1:36" s="20" customFormat="1" ht="22.5" customHeight="1">
      <c r="A98" s="411" t="s">
        <v>175</v>
      </c>
      <c r="B98" s="411"/>
      <c r="C98" s="411"/>
      <c r="D98" s="411"/>
      <c r="E98" s="411"/>
      <c r="F98" s="411"/>
      <c r="G98" s="411"/>
      <c r="H98" s="411"/>
      <c r="I98" s="411"/>
      <c r="J98" s="411"/>
      <c r="K98" s="411"/>
      <c r="L98" s="411"/>
      <c r="M98" s="411"/>
      <c r="N98" s="411"/>
      <c r="O98" s="411"/>
      <c r="P98" s="411"/>
      <c r="Q98" s="411"/>
      <c r="R98" s="411"/>
      <c r="S98" s="411"/>
      <c r="T98" s="411"/>
      <c r="U98" s="411"/>
      <c r="V98" s="411"/>
      <c r="W98" s="411"/>
      <c r="X98" s="411"/>
      <c r="Y98" s="411"/>
      <c r="Z98" s="411"/>
      <c r="AA98" s="411"/>
      <c r="AB98" s="411"/>
      <c r="AC98" s="411"/>
      <c r="AD98" s="411"/>
      <c r="AE98" s="411"/>
      <c r="AF98" s="411"/>
    </row>
    <row r="99" spans="1:36" s="124" customFormat="1" ht="11.25">
      <c r="A99" s="123" t="s">
        <v>66</v>
      </c>
      <c r="B99" s="52"/>
      <c r="C99" s="155"/>
      <c r="D99" s="156"/>
      <c r="E99" s="134"/>
      <c r="F99" s="156"/>
      <c r="G99" s="134"/>
      <c r="H99" s="156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20"/>
      <c r="Z99" s="20"/>
      <c r="AA99" s="20"/>
      <c r="AB99" s="20"/>
      <c r="AC99" s="20"/>
      <c r="AD99" s="20"/>
      <c r="AE99" s="20"/>
      <c r="AF99" s="20"/>
      <c r="AG99" s="134"/>
      <c r="AH99" s="134"/>
      <c r="AI99" s="134"/>
      <c r="AJ99" s="134"/>
    </row>
    <row r="100" spans="1:36" s="20" customFormat="1" ht="11.25">
      <c r="A100" s="20" t="s">
        <v>105</v>
      </c>
      <c r="B100" s="56"/>
      <c r="C100" s="135"/>
      <c r="D100" s="125"/>
      <c r="E100" s="136"/>
      <c r="F100" s="125"/>
      <c r="G100" s="136"/>
      <c r="H100" s="125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AG100" s="136"/>
      <c r="AH100" s="136"/>
      <c r="AI100" s="136"/>
      <c r="AJ100" s="136"/>
    </row>
    <row r="101" spans="1:36" s="20" customFormat="1" ht="11.25">
      <c r="A101" s="20" t="s">
        <v>220</v>
      </c>
      <c r="C101" s="133"/>
      <c r="E101" s="134"/>
      <c r="G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AG101" s="134"/>
      <c r="AH101" s="134"/>
      <c r="AI101" s="134"/>
      <c r="AJ101" s="134"/>
    </row>
  </sheetData>
  <sortState xmlns:xlrd2="http://schemas.microsoft.com/office/spreadsheetml/2017/richdata2" ref="A16:AH23">
    <sortCondition ref="AG16:AG23"/>
  </sortState>
  <mergeCells count="29">
    <mergeCell ref="AS10:AT10"/>
    <mergeCell ref="Y7:AT7"/>
    <mergeCell ref="AQ10:AR10"/>
    <mergeCell ref="A97:AF97"/>
    <mergeCell ref="A98:AF98"/>
    <mergeCell ref="A4:A10"/>
    <mergeCell ref="B10:C10"/>
    <mergeCell ref="D10:E10"/>
    <mergeCell ref="H10:I10"/>
    <mergeCell ref="Y10:Z10"/>
    <mergeCell ref="AA10:AB10"/>
    <mergeCell ref="AE10:AF10"/>
    <mergeCell ref="F10:G10"/>
    <mergeCell ref="AC10:AD10"/>
    <mergeCell ref="N10:O10"/>
    <mergeCell ref="J10:K10"/>
    <mergeCell ref="L10:M10"/>
    <mergeCell ref="P10:Q10"/>
    <mergeCell ref="T10:U10"/>
    <mergeCell ref="AO10:AP10"/>
    <mergeCell ref="A1:AN1"/>
    <mergeCell ref="B4:AN4"/>
    <mergeCell ref="AG10:AH10"/>
    <mergeCell ref="AI10:AJ10"/>
    <mergeCell ref="AK10:AL10"/>
    <mergeCell ref="AM10:AN10"/>
    <mergeCell ref="R10:S10"/>
    <mergeCell ref="B7:S7"/>
    <mergeCell ref="V10:W10"/>
  </mergeCells>
  <printOptions horizontalCentered="1"/>
  <pageMargins left="0.78740157480314965" right="0.78740157480314965" top="0.78740157480314965" bottom="0.78740157480314965" header="0.39370078740157483" footer="0.39370078740157483"/>
  <pageSetup scale="75" fitToHeight="2" orientation="portrait" r:id="rId1"/>
  <headerFooter scaleWithDoc="0" alignWithMargins="0">
    <oddFooter>&amp;R&amp;9&amp;P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70"/>
  <sheetViews>
    <sheetView showGridLines="0" zoomScaleNormal="100" workbookViewId="0">
      <pane xSplit="1" ySplit="11" topLeftCell="B12" activePane="bottomRight" state="frozen"/>
      <selection sqref="A1:XFD1"/>
      <selection pane="topRight" sqref="A1:XFD1"/>
      <selection pane="bottomLeft" sqref="A1:XFD1"/>
      <selection pane="bottomRight" sqref="A1:AP1"/>
    </sheetView>
  </sheetViews>
  <sheetFormatPr baseColWidth="10" defaultColWidth="11.42578125" defaultRowHeight="12.75"/>
  <cols>
    <col min="1" max="1" width="30.7109375" style="54" customWidth="1"/>
    <col min="2" max="2" width="8.7109375" style="54" customWidth="1"/>
    <col min="3" max="3" width="2.7109375" style="117" customWidth="1"/>
    <col min="4" max="4" width="8.7109375" style="54" customWidth="1"/>
    <col min="5" max="5" width="2.7109375" style="117" customWidth="1"/>
    <col min="6" max="6" width="8.7109375" style="54" customWidth="1"/>
    <col min="7" max="7" width="2.7109375" style="117" customWidth="1"/>
    <col min="8" max="8" width="8.7109375" style="54" customWidth="1"/>
    <col min="9" max="9" width="2.7109375" style="117" customWidth="1"/>
    <col min="10" max="10" width="8.7109375" style="117" customWidth="1"/>
    <col min="11" max="11" width="2.7109375" style="117" customWidth="1"/>
    <col min="12" max="12" width="8.7109375" style="117" customWidth="1"/>
    <col min="13" max="13" width="2.7109375" style="54" customWidth="1"/>
    <col min="14" max="14" width="8.7109375" style="54" customWidth="1"/>
    <col min="15" max="15" width="2.7109375" style="54" customWidth="1"/>
    <col min="16" max="16" width="7.5703125" style="54" bestFit="1" customWidth="1"/>
    <col min="17" max="17" width="2.7109375" style="54" customWidth="1"/>
    <col min="18" max="18" width="8.7109375" style="54" customWidth="1"/>
    <col min="19" max="19" width="2.7109375" style="54" customWidth="1"/>
    <col min="20" max="20" width="8.7109375" style="54" customWidth="1"/>
    <col min="21" max="21" width="3.42578125" style="54" customWidth="1"/>
    <col min="22" max="22" width="8.7109375" style="54" customWidth="1"/>
    <col min="23" max="23" width="3.42578125" style="54" customWidth="1"/>
    <col min="24" max="24" width="6.28515625" style="54" customWidth="1"/>
    <col min="25" max="25" width="8.7109375" style="54" customWidth="1"/>
    <col min="26" max="26" width="2.7109375" style="54" customWidth="1"/>
    <col min="27" max="27" width="8.7109375" style="54" customWidth="1"/>
    <col min="28" max="28" width="2.7109375" style="54" customWidth="1"/>
    <col min="29" max="29" width="8.7109375" style="54" customWidth="1"/>
    <col min="30" max="30" width="2.7109375" style="54" customWidth="1"/>
    <col min="31" max="31" width="8.7109375" style="54" customWidth="1"/>
    <col min="32" max="32" width="2.7109375" style="54" customWidth="1"/>
    <col min="33" max="33" width="8.7109375" style="117" customWidth="1"/>
    <col min="34" max="34" width="2.7109375" style="117" customWidth="1"/>
    <col min="35" max="35" width="8.7109375" style="117" customWidth="1"/>
    <col min="36" max="36" width="2.7109375" style="117" customWidth="1"/>
    <col min="37" max="37" width="8.7109375" style="54" customWidth="1"/>
    <col min="38" max="38" width="2.7109375" style="54" customWidth="1"/>
    <col min="39" max="39" width="8.7109375" style="54" customWidth="1"/>
    <col min="40" max="40" width="2.7109375" style="54" customWidth="1"/>
    <col min="41" max="41" width="6.28515625" style="54" customWidth="1"/>
    <col min="42" max="42" width="3.7109375" style="54" customWidth="1"/>
    <col min="43" max="43" width="6.28515625" style="54" customWidth="1"/>
    <col min="44" max="44" width="3.7109375" style="54" customWidth="1"/>
    <col min="45" max="45" width="6.28515625" style="54" customWidth="1"/>
    <col min="46" max="46" width="3.7109375" style="54" customWidth="1"/>
    <col min="47" max="16384" width="11.42578125" style="54"/>
  </cols>
  <sheetData>
    <row r="1" spans="1:46" ht="30" customHeight="1">
      <c r="A1" s="414" t="s">
        <v>222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  <c r="AH1" s="414"/>
      <c r="AI1" s="414"/>
      <c r="AJ1" s="414"/>
      <c r="AK1" s="414"/>
      <c r="AL1" s="414"/>
      <c r="AM1" s="414"/>
      <c r="AN1" s="414"/>
      <c r="AO1" s="414"/>
      <c r="AP1" s="414"/>
    </row>
    <row r="2" spans="1:46" s="4" customFormat="1" ht="6.6" customHeight="1" thickBot="1">
      <c r="A2" s="294"/>
      <c r="B2" s="352"/>
      <c r="C2" s="353"/>
      <c r="D2" s="354"/>
      <c r="E2" s="353"/>
      <c r="F2" s="354"/>
      <c r="G2" s="353"/>
      <c r="H2" s="354"/>
      <c r="I2" s="353"/>
      <c r="J2" s="353"/>
      <c r="K2" s="353"/>
      <c r="L2" s="353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2"/>
      <c r="Z2" s="352"/>
      <c r="AA2" s="294"/>
      <c r="AB2" s="294"/>
      <c r="AC2" s="294"/>
      <c r="AD2" s="294"/>
      <c r="AE2" s="294"/>
      <c r="AF2" s="294"/>
      <c r="AG2" s="353"/>
      <c r="AH2" s="353"/>
      <c r="AI2" s="353"/>
      <c r="AJ2" s="353"/>
      <c r="AK2" s="294"/>
      <c r="AL2" s="294"/>
      <c r="AM2" s="294"/>
      <c r="AN2" s="294"/>
      <c r="AO2" s="294"/>
      <c r="AP2" s="294"/>
      <c r="AQ2" s="294"/>
      <c r="AR2" s="294"/>
      <c r="AS2" s="294"/>
      <c r="AT2" s="294"/>
    </row>
    <row r="3" spans="1:46" s="4" customFormat="1" ht="6.6" customHeight="1">
      <c r="A3" s="203"/>
      <c r="B3" s="345"/>
      <c r="C3" s="201"/>
      <c r="D3" s="349"/>
      <c r="E3" s="201"/>
      <c r="F3" s="349"/>
      <c r="G3" s="201"/>
      <c r="H3" s="349"/>
      <c r="I3" s="201"/>
      <c r="J3" s="201"/>
      <c r="K3" s="201"/>
      <c r="L3" s="201"/>
      <c r="M3" s="349"/>
      <c r="N3" s="349"/>
      <c r="O3" s="349"/>
      <c r="P3" s="349"/>
      <c r="Q3" s="349"/>
      <c r="R3" s="349"/>
      <c r="S3" s="349"/>
      <c r="T3" s="367"/>
      <c r="U3" s="367"/>
      <c r="V3" s="405"/>
      <c r="W3" s="405"/>
      <c r="X3" s="367"/>
      <c r="Y3" s="345"/>
      <c r="Z3" s="345"/>
      <c r="AA3" s="203"/>
      <c r="AB3" s="203"/>
      <c r="AC3" s="203"/>
      <c r="AD3" s="203"/>
      <c r="AE3" s="203"/>
      <c r="AF3" s="203"/>
      <c r="AG3" s="201"/>
      <c r="AH3" s="201"/>
      <c r="AI3" s="201"/>
      <c r="AJ3" s="201"/>
      <c r="AK3" s="349"/>
      <c r="AL3" s="349"/>
      <c r="AM3" s="349"/>
      <c r="AN3" s="349"/>
      <c r="AO3" s="349"/>
      <c r="AP3" s="349"/>
      <c r="AQ3" s="367"/>
      <c r="AR3" s="367"/>
      <c r="AS3" s="405"/>
      <c r="AT3" s="405"/>
    </row>
    <row r="4" spans="1:46" s="4" customFormat="1" ht="12.75" customHeight="1">
      <c r="A4" s="415" t="s">
        <v>44</v>
      </c>
      <c r="B4" s="413" t="s">
        <v>130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346"/>
      <c r="AP4" s="346"/>
      <c r="AQ4" s="366"/>
      <c r="AR4" s="366"/>
      <c r="AS4" s="402"/>
      <c r="AT4" s="402"/>
    </row>
    <row r="5" spans="1:46" s="4" customFormat="1" ht="6.6" customHeight="1">
      <c r="A5" s="415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6"/>
      <c r="Z5" s="196"/>
      <c r="AA5" s="199"/>
      <c r="AB5" s="199"/>
      <c r="AC5" s="199"/>
      <c r="AD5" s="199"/>
      <c r="AE5" s="199"/>
      <c r="AF5" s="199"/>
      <c r="AG5" s="197"/>
      <c r="AH5" s="197"/>
      <c r="AI5" s="197"/>
      <c r="AJ5" s="197"/>
      <c r="AK5" s="291"/>
      <c r="AL5" s="291"/>
      <c r="AM5" s="291"/>
      <c r="AN5" s="291"/>
      <c r="AO5" s="291"/>
      <c r="AP5" s="291"/>
      <c r="AQ5" s="291"/>
      <c r="AR5" s="291"/>
      <c r="AS5" s="291"/>
      <c r="AT5" s="291"/>
    </row>
    <row r="6" spans="1:46" s="4" customFormat="1" ht="6.6" customHeight="1">
      <c r="A6" s="415"/>
      <c r="B6" s="200"/>
      <c r="C6" s="201"/>
      <c r="D6" s="202"/>
      <c r="E6" s="201"/>
      <c r="F6" s="241"/>
      <c r="G6" s="201"/>
      <c r="H6" s="202"/>
      <c r="I6" s="201"/>
      <c r="J6" s="201"/>
      <c r="K6" s="201"/>
      <c r="L6" s="201"/>
      <c r="M6" s="202"/>
      <c r="N6" s="241"/>
      <c r="O6" s="241"/>
      <c r="P6" s="349"/>
      <c r="Q6" s="349"/>
      <c r="R6" s="314"/>
      <c r="S6" s="314"/>
      <c r="T6" s="367"/>
      <c r="U6" s="367"/>
      <c r="V6" s="405"/>
      <c r="W6" s="405"/>
      <c r="X6" s="367"/>
      <c r="Y6" s="200"/>
      <c r="Z6" s="200"/>
      <c r="AA6" s="203"/>
      <c r="AB6" s="203"/>
      <c r="AC6" s="203"/>
      <c r="AD6" s="203"/>
      <c r="AE6" s="203"/>
      <c r="AF6" s="203"/>
      <c r="AG6" s="201"/>
      <c r="AH6" s="201"/>
      <c r="AI6" s="201"/>
      <c r="AJ6" s="201"/>
      <c r="AK6" s="289"/>
      <c r="AL6" s="289"/>
      <c r="AM6" s="289"/>
      <c r="AN6" s="289"/>
      <c r="AO6" s="289"/>
      <c r="AP6" s="289"/>
      <c r="AQ6" s="289"/>
      <c r="AR6" s="289"/>
      <c r="AS6" s="289"/>
      <c r="AT6" s="289"/>
    </row>
    <row r="7" spans="1:46" s="4" customFormat="1" ht="12" customHeight="1">
      <c r="A7" s="415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204"/>
      <c r="U7" s="204"/>
      <c r="V7" s="204"/>
      <c r="W7" s="204"/>
      <c r="X7" s="204"/>
      <c r="Y7" s="409" t="s">
        <v>88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</row>
    <row r="8" spans="1:46" s="4" customFormat="1" ht="6.6" customHeight="1">
      <c r="A8" s="415"/>
      <c r="B8" s="206"/>
      <c r="C8" s="207"/>
      <c r="D8" s="205"/>
      <c r="E8" s="208"/>
      <c r="F8" s="248"/>
      <c r="G8" s="208"/>
      <c r="H8" s="206"/>
      <c r="I8" s="214"/>
      <c r="J8" s="214"/>
      <c r="K8" s="214"/>
      <c r="L8" s="214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06"/>
      <c r="Z8" s="206"/>
      <c r="AA8" s="206"/>
      <c r="AB8" s="206"/>
      <c r="AC8" s="206"/>
      <c r="AD8" s="206"/>
      <c r="AE8" s="206"/>
      <c r="AF8" s="206"/>
      <c r="AG8" s="214"/>
      <c r="AH8" s="214"/>
      <c r="AI8" s="214"/>
      <c r="AJ8" s="214"/>
      <c r="AK8" s="291"/>
      <c r="AL8" s="291"/>
      <c r="AM8" s="291"/>
      <c r="AN8" s="291"/>
      <c r="AO8" s="291"/>
      <c r="AP8" s="291"/>
      <c r="AQ8" s="291"/>
      <c r="AR8" s="291"/>
      <c r="AS8" s="291"/>
      <c r="AT8" s="291"/>
    </row>
    <row r="9" spans="1:46" s="4" customFormat="1" ht="6.6" customHeight="1">
      <c r="A9" s="415"/>
      <c r="B9" s="205"/>
      <c r="C9" s="209"/>
      <c r="D9" s="210"/>
      <c r="E9" s="211"/>
      <c r="F9" s="210"/>
      <c r="G9" s="211"/>
      <c r="H9" s="250"/>
      <c r="I9" s="208"/>
      <c r="J9" s="208"/>
      <c r="K9" s="208"/>
      <c r="L9" s="208"/>
      <c r="M9" s="204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5"/>
      <c r="Z9" s="205"/>
      <c r="AA9" s="205"/>
      <c r="AB9" s="205"/>
      <c r="AC9" s="248"/>
      <c r="AD9" s="248"/>
      <c r="AE9" s="205"/>
      <c r="AF9" s="205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</row>
    <row r="10" spans="1:46" s="4" customFormat="1" ht="13.5" customHeight="1">
      <c r="A10" s="415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281">
        <v>2018</v>
      </c>
      <c r="U10" s="364"/>
      <c r="V10" s="401">
        <v>2019</v>
      </c>
      <c r="W10" s="401"/>
      <c r="X10" s="364"/>
      <c r="Y10" s="407">
        <v>2009</v>
      </c>
      <c r="Z10" s="407"/>
      <c r="AA10" s="407">
        <v>2010</v>
      </c>
      <c r="AB10" s="407"/>
      <c r="AC10" s="407">
        <v>2011</v>
      </c>
      <c r="AD10" s="407"/>
      <c r="AE10" s="407">
        <v>2012</v>
      </c>
      <c r="AF10" s="407"/>
      <c r="AG10" s="407">
        <v>2013</v>
      </c>
      <c r="AH10" s="407"/>
      <c r="AI10" s="407">
        <v>2014</v>
      </c>
      <c r="AJ10" s="407"/>
      <c r="AK10" s="407">
        <v>2015</v>
      </c>
      <c r="AL10" s="407"/>
      <c r="AM10" s="407">
        <v>2016</v>
      </c>
      <c r="AN10" s="407"/>
      <c r="AO10" s="407">
        <v>2017</v>
      </c>
      <c r="AP10" s="407"/>
      <c r="AQ10" s="407">
        <v>2018</v>
      </c>
      <c r="AR10" s="407"/>
      <c r="AS10" s="407">
        <v>2019</v>
      </c>
      <c r="AT10" s="407"/>
    </row>
    <row r="11" spans="1:46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3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3"/>
      <c r="Z11" s="213"/>
      <c r="AA11" s="213"/>
      <c r="AB11" s="213"/>
      <c r="AC11" s="213"/>
      <c r="AD11" s="213"/>
      <c r="AE11" s="213"/>
      <c r="AF11" s="213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</row>
    <row r="12" spans="1:46" s="1" customFormat="1" ht="6.6" customHeight="1">
      <c r="A12" s="29"/>
      <c r="B12" s="30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G12" s="85"/>
      <c r="AH12" s="85"/>
      <c r="AI12" s="85"/>
      <c r="AJ12" s="85"/>
    </row>
    <row r="13" spans="1:46" s="22" customFormat="1" ht="12">
      <c r="A13" s="215" t="s">
        <v>131</v>
      </c>
      <c r="B13" s="185">
        <v>79408.753921846059</v>
      </c>
      <c r="C13" s="216"/>
      <c r="D13" s="185">
        <v>74661.822526497679</v>
      </c>
      <c r="E13" s="216"/>
      <c r="F13" s="185">
        <v>68923.028605635307</v>
      </c>
      <c r="G13" s="216"/>
      <c r="H13" s="185">
        <v>91533</v>
      </c>
      <c r="I13" s="216"/>
      <c r="J13" s="185">
        <v>100717</v>
      </c>
      <c r="K13" s="216"/>
      <c r="L13" s="185">
        <v>114333</v>
      </c>
      <c r="M13" s="217"/>
      <c r="N13" s="218">
        <f>N15</f>
        <v>70662</v>
      </c>
      <c r="O13" s="218"/>
      <c r="P13" s="189">
        <f t="shared" ref="P13:R13" si="0">P15</f>
        <v>78168.798937999993</v>
      </c>
      <c r="Q13" s="217"/>
      <c r="R13" s="189">
        <f t="shared" si="0"/>
        <v>70916.597224221914</v>
      </c>
      <c r="S13" s="217"/>
      <c r="T13" s="189">
        <f t="shared" ref="T13:V13" si="1">T15</f>
        <v>96300</v>
      </c>
      <c r="U13" s="189"/>
      <c r="V13" s="189">
        <f t="shared" si="1"/>
        <v>108312.89436390995</v>
      </c>
      <c r="W13" s="189"/>
      <c r="X13" s="189"/>
      <c r="Y13" s="218"/>
      <c r="Z13" s="218"/>
      <c r="AA13" s="217"/>
      <c r="AB13" s="217"/>
      <c r="AC13" s="217"/>
      <c r="AD13" s="217"/>
      <c r="AE13" s="217"/>
      <c r="AF13" s="217"/>
      <c r="AG13" s="216"/>
      <c r="AH13" s="216"/>
      <c r="AI13" s="216"/>
      <c r="AJ13" s="216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</row>
    <row r="14" spans="1:46" s="4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83"/>
      <c r="AH14" s="83"/>
      <c r="AI14" s="83"/>
      <c r="AJ14" s="83"/>
    </row>
    <row r="15" spans="1:46" s="22" customFormat="1" ht="12">
      <c r="A15" s="157" t="s">
        <v>0</v>
      </c>
      <c r="B15" s="75">
        <v>79408.753921846059</v>
      </c>
      <c r="C15" s="90"/>
      <c r="D15" s="75">
        <v>74661.822526497679</v>
      </c>
      <c r="E15" s="92"/>
      <c r="F15" s="75">
        <v>68923.028605635307</v>
      </c>
      <c r="G15" s="92"/>
      <c r="H15" s="75">
        <v>91533</v>
      </c>
      <c r="I15" s="92"/>
      <c r="J15" s="75">
        <v>100717</v>
      </c>
      <c r="K15" s="92"/>
      <c r="L15" s="75">
        <v>114333</v>
      </c>
      <c r="M15" s="37"/>
      <c r="N15" s="37">
        <f>SUM(N16:N17)</f>
        <v>70662</v>
      </c>
      <c r="O15" s="37"/>
      <c r="P15" s="75">
        <f t="shared" ref="P15:R15" si="2">SUM(P16:P17)</f>
        <v>78168.798937999993</v>
      </c>
      <c r="Q15" s="37"/>
      <c r="R15" s="75">
        <f t="shared" si="2"/>
        <v>70916.597224221914</v>
      </c>
      <c r="S15" s="37"/>
      <c r="T15" s="75">
        <f t="shared" ref="T15:V15" si="3">SUM(T16:T17)</f>
        <v>96300</v>
      </c>
      <c r="U15" s="75"/>
      <c r="V15" s="75">
        <f t="shared" si="3"/>
        <v>108312.89436390995</v>
      </c>
      <c r="W15" s="75"/>
      <c r="X15" s="75"/>
      <c r="Y15" s="97">
        <v>100.00000000000001</v>
      </c>
      <c r="Z15" s="97"/>
      <c r="AA15" s="97">
        <v>100</v>
      </c>
      <c r="AB15" s="97"/>
      <c r="AC15" s="97">
        <v>100.00000000000001</v>
      </c>
      <c r="AD15" s="97"/>
      <c r="AE15" s="104">
        <v>100</v>
      </c>
      <c r="AF15" s="97"/>
      <c r="AG15" s="104">
        <v>100</v>
      </c>
      <c r="AH15" s="92"/>
      <c r="AI15" s="104">
        <f>SUM(AI16:AI17)</f>
        <v>100</v>
      </c>
      <c r="AJ15" s="104"/>
      <c r="AK15" s="104">
        <f>SUM(AK16:AK17)</f>
        <v>100</v>
      </c>
      <c r="AL15" s="104"/>
      <c r="AM15" s="104">
        <f>SUM(AM16:AM17)</f>
        <v>100</v>
      </c>
      <c r="AO15" s="104">
        <f t="shared" ref="AO15:AQ15" si="4">SUM(AO16:AO17)</f>
        <v>100.00000000000001</v>
      </c>
      <c r="AQ15" s="104">
        <f t="shared" si="4"/>
        <v>100.00000000000001</v>
      </c>
      <c r="AS15" s="104">
        <f>SUM(AS16:AS17)</f>
        <v>99.999999999999986</v>
      </c>
    </row>
    <row r="16" spans="1:46" s="4" customFormat="1" ht="12">
      <c r="A16" s="158" t="s">
        <v>1</v>
      </c>
      <c r="B16" s="76">
        <v>68827.852941366771</v>
      </c>
      <c r="C16" s="84"/>
      <c r="D16" s="76">
        <v>67280.725394477631</v>
      </c>
      <c r="E16" s="85"/>
      <c r="F16" s="76">
        <v>63880.644560122761</v>
      </c>
      <c r="G16" s="141"/>
      <c r="H16" s="76">
        <v>85023</v>
      </c>
      <c r="I16" s="141"/>
      <c r="J16" s="76">
        <v>90659</v>
      </c>
      <c r="K16" s="141"/>
      <c r="L16" s="76">
        <v>97535</v>
      </c>
      <c r="M16" s="17"/>
      <c r="N16" s="17">
        <v>61210</v>
      </c>
      <c r="O16" s="17"/>
      <c r="P16" s="17">
        <v>68497.527839999995</v>
      </c>
      <c r="Q16" s="17"/>
      <c r="R16" s="17">
        <v>62969.752450304113</v>
      </c>
      <c r="S16" s="17"/>
      <c r="T16" s="17">
        <v>86273</v>
      </c>
      <c r="U16" s="17"/>
      <c r="V16" s="17">
        <v>94596.231099709956</v>
      </c>
      <c r="W16" s="17"/>
      <c r="X16" s="17"/>
      <c r="Y16" s="99">
        <v>86.675397285678372</v>
      </c>
      <c r="Z16" s="99"/>
      <c r="AA16" s="99">
        <v>90.113960679970702</v>
      </c>
      <c r="AB16" s="99"/>
      <c r="AC16" s="99">
        <v>92.684035876652899</v>
      </c>
      <c r="AD16" s="99"/>
      <c r="AE16" s="100">
        <v>92.887810953426637</v>
      </c>
      <c r="AF16" s="99"/>
      <c r="AG16" s="100">
        <v>90.013602470288035</v>
      </c>
      <c r="AH16" s="141"/>
      <c r="AI16" s="100">
        <f>L16/SUM($L$16:$L$17)*100</f>
        <v>85.3078288857985</v>
      </c>
      <c r="AJ16" s="100"/>
      <c r="AK16" s="100">
        <f>N16/SUM($N$16:$N$17)*100</f>
        <v>86.623644957685883</v>
      </c>
      <c r="AL16" s="100"/>
      <c r="AM16" s="100">
        <f>P16/SUM($P$16:$P$17)*100</f>
        <v>87.627709227474739</v>
      </c>
      <c r="AO16" s="100">
        <f>R16/SUM($R$16:$R$17)*100</f>
        <v>88.794097453954663</v>
      </c>
      <c r="AQ16" s="100">
        <f>T16/SUM(T$16:T$17)*100</f>
        <v>89.58774662512981</v>
      </c>
      <c r="AS16" s="100">
        <f>V16/SUM(V$16:V$17)*100</f>
        <v>87.336075409346265</v>
      </c>
    </row>
    <row r="17" spans="1:45" s="4" customFormat="1" ht="12">
      <c r="A17" s="158" t="s">
        <v>2</v>
      </c>
      <c r="B17" s="76">
        <v>10580.900980479291</v>
      </c>
      <c r="C17" s="84"/>
      <c r="D17" s="76">
        <v>7381.0971320200497</v>
      </c>
      <c r="E17" s="85"/>
      <c r="F17" s="76">
        <v>5042.3840455125528</v>
      </c>
      <c r="G17" s="141"/>
      <c r="H17" s="76">
        <v>6510</v>
      </c>
      <c r="I17" s="141"/>
      <c r="J17" s="76">
        <v>10058</v>
      </c>
      <c r="K17" s="141"/>
      <c r="L17" s="76">
        <v>16798</v>
      </c>
      <c r="M17" s="17"/>
      <c r="N17" s="17">
        <v>9452</v>
      </c>
      <c r="O17" s="17"/>
      <c r="P17" s="17">
        <v>9671.2710979999993</v>
      </c>
      <c r="Q17" s="17"/>
      <c r="R17" s="17">
        <v>7946.8447739178064</v>
      </c>
      <c r="S17" s="17"/>
      <c r="T17" s="17">
        <v>10027</v>
      </c>
      <c r="U17" s="17"/>
      <c r="V17" s="17">
        <v>13716.663264199984</v>
      </c>
      <c r="W17" s="17"/>
      <c r="X17" s="17"/>
      <c r="Y17" s="99">
        <v>13.324602714321641</v>
      </c>
      <c r="Z17" s="99"/>
      <c r="AA17" s="99">
        <v>9.886039320029294</v>
      </c>
      <c r="AB17" s="99"/>
      <c r="AC17" s="99">
        <v>7.3159641233471211</v>
      </c>
      <c r="AD17" s="99"/>
      <c r="AE17" s="100">
        <v>7.1121890465733664</v>
      </c>
      <c r="AF17" s="99"/>
      <c r="AG17" s="100">
        <v>9.9863975297119651</v>
      </c>
      <c r="AH17" s="141"/>
      <c r="AI17" s="100">
        <f>L17/SUM($L$16:$L$17)*100</f>
        <v>14.6921711142015</v>
      </c>
      <c r="AJ17" s="100"/>
      <c r="AK17" s="100">
        <f>N17/SUM($N$16:$N$17)*100</f>
        <v>13.376355042314113</v>
      </c>
      <c r="AL17" s="100"/>
      <c r="AM17" s="100">
        <f>P17/SUM($P$16:$P$17)*100</f>
        <v>12.372290772525263</v>
      </c>
      <c r="AO17" s="100">
        <f>R17/SUM($R$16:$R$17)*100</f>
        <v>11.205902546045346</v>
      </c>
      <c r="AQ17" s="100">
        <f>T17/SUM(T$16:T$17)*100</f>
        <v>10.412253374870199</v>
      </c>
      <c r="AS17" s="100">
        <f>V17/SUM(V$16:V$17)*100</f>
        <v>12.663924590653725</v>
      </c>
    </row>
    <row r="18" spans="1:45" s="4" customFormat="1" ht="6.6" customHeight="1">
      <c r="A18" s="45"/>
      <c r="B18" s="76"/>
      <c r="C18" s="84"/>
      <c r="D18" s="76"/>
      <c r="E18" s="85"/>
      <c r="F18" s="76"/>
      <c r="G18" s="141"/>
      <c r="H18" s="76"/>
      <c r="I18" s="141"/>
      <c r="J18" s="75"/>
      <c r="K18" s="141"/>
      <c r="L18" s="14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99"/>
      <c r="Z18" s="99"/>
      <c r="AA18" s="103"/>
      <c r="AB18" s="103"/>
      <c r="AC18" s="103"/>
      <c r="AD18" s="103"/>
      <c r="AE18" s="103"/>
      <c r="AF18" s="103"/>
      <c r="AG18" s="141"/>
      <c r="AH18" s="141"/>
      <c r="AI18" s="141"/>
      <c r="AJ18" s="141"/>
    </row>
    <row r="19" spans="1:45" s="22" customFormat="1" ht="12">
      <c r="A19" s="127" t="s">
        <v>45</v>
      </c>
      <c r="B19" s="75">
        <v>79408.753921845564</v>
      </c>
      <c r="C19" s="93"/>
      <c r="D19" s="75">
        <v>74661.822526497839</v>
      </c>
      <c r="E19" s="93"/>
      <c r="F19" s="75">
        <v>68923.028605635234</v>
      </c>
      <c r="G19" s="140"/>
      <c r="H19" s="75">
        <v>91533</v>
      </c>
      <c r="I19" s="140"/>
      <c r="J19" s="75">
        <v>100717</v>
      </c>
      <c r="K19" s="140"/>
      <c r="L19" s="75">
        <v>114333</v>
      </c>
      <c r="M19" s="34"/>
      <c r="N19" s="34">
        <f>SUM(N20:N25)</f>
        <v>70662</v>
      </c>
      <c r="O19" s="34"/>
      <c r="P19" s="75">
        <f>SUM(P20:P25)</f>
        <v>78168.798938000007</v>
      </c>
      <c r="Q19" s="34"/>
      <c r="R19" s="75">
        <f>SUM(R20:R25)</f>
        <v>70916.5972242219</v>
      </c>
      <c r="S19" s="34"/>
      <c r="T19" s="75">
        <f>SUM(T20:T25)</f>
        <v>96299</v>
      </c>
      <c r="U19" s="75"/>
      <c r="V19" s="75">
        <f>SUM(V20:V25)</f>
        <v>108312.89436391015</v>
      </c>
      <c r="W19" s="75"/>
      <c r="X19" s="75"/>
      <c r="Y19" s="97">
        <v>99.999999999999375</v>
      </c>
      <c r="Z19" s="97"/>
      <c r="AA19" s="97">
        <v>100.0000000000002</v>
      </c>
      <c r="AB19" s="97"/>
      <c r="AC19" s="97">
        <v>99.999999999999858</v>
      </c>
      <c r="AD19" s="97"/>
      <c r="AE19" s="104">
        <v>100</v>
      </c>
      <c r="AF19" s="97"/>
      <c r="AG19" s="104">
        <v>100</v>
      </c>
      <c r="AH19" s="140"/>
      <c r="AI19" s="104">
        <f>SUM(AI20:AI24)</f>
        <v>99.999999999999986</v>
      </c>
      <c r="AJ19" s="104"/>
      <c r="AK19" s="104">
        <f>SUM(AK20:AK24)</f>
        <v>99.999999999999986</v>
      </c>
      <c r="AL19" s="104"/>
      <c r="AM19" s="104">
        <f t="shared" ref="AM19:AO19" si="5">SUM(AM20:AM24)</f>
        <v>100</v>
      </c>
      <c r="AO19" s="104">
        <f t="shared" si="5"/>
        <v>100</v>
      </c>
      <c r="AQ19" s="104">
        <f t="shared" ref="AQ19:AS19" si="6">SUM(AQ20:AQ24)</f>
        <v>100</v>
      </c>
      <c r="AS19" s="104">
        <f t="shared" si="6"/>
        <v>100.00000000000001</v>
      </c>
    </row>
    <row r="20" spans="1:45" s="4" customFormat="1" ht="12">
      <c r="A20" s="159" t="s">
        <v>56</v>
      </c>
      <c r="B20" s="76">
        <v>5535.9283754274484</v>
      </c>
      <c r="C20" s="84"/>
      <c r="D20" s="76">
        <v>5880.8065100831882</v>
      </c>
      <c r="E20" s="84"/>
      <c r="F20" s="76">
        <v>5942.8717885430924</v>
      </c>
      <c r="G20" s="141"/>
      <c r="H20" s="76">
        <v>9904</v>
      </c>
      <c r="I20" s="141"/>
      <c r="J20" s="76">
        <v>11799</v>
      </c>
      <c r="K20" s="76"/>
      <c r="L20" s="76">
        <v>14237</v>
      </c>
      <c r="M20" s="76"/>
      <c r="N20" s="76">
        <v>9597</v>
      </c>
      <c r="O20" s="76"/>
      <c r="P20" s="76">
        <v>10097.22849</v>
      </c>
      <c r="Q20" s="76"/>
      <c r="R20" s="76">
        <v>7312.3572420758028</v>
      </c>
      <c r="S20" s="76"/>
      <c r="T20" s="76">
        <v>14390</v>
      </c>
      <c r="U20" s="76"/>
      <c r="V20" s="76">
        <v>14152.135064379987</v>
      </c>
      <c r="W20" s="76"/>
      <c r="X20" s="76"/>
      <c r="Y20" s="99">
        <v>6.9714333773275152</v>
      </c>
      <c r="Z20" s="99"/>
      <c r="AA20" s="99">
        <v>7.8765911560705266</v>
      </c>
      <c r="AB20" s="100"/>
      <c r="AC20" s="99">
        <v>8.6224762735646667</v>
      </c>
      <c r="AD20" s="100"/>
      <c r="AE20" s="100">
        <v>10.824635225968631</v>
      </c>
      <c r="AF20" s="100"/>
      <c r="AG20" s="100">
        <v>11.719192300434043</v>
      </c>
      <c r="AH20" s="141"/>
      <c r="AI20" s="100">
        <f>L20/SUM($L$20:$L$24)*100</f>
        <v>12.456580892968073</v>
      </c>
      <c r="AJ20" s="100"/>
      <c r="AK20" s="100">
        <f t="shared" ref="AK20:AK25" si="7">N20/SUM($N$20:$N$24)*100</f>
        <v>13.58155727265008</v>
      </c>
      <c r="AL20" s="100"/>
      <c r="AM20" s="100">
        <f t="shared" ref="AM20:AM25" si="8">P20/SUM($P$20:$P$24)*100</f>
        <v>12.917210737763373</v>
      </c>
      <c r="AO20" s="100">
        <f>R20/SUM($R$20:$R$24)*100</f>
        <v>10.314477908136595</v>
      </c>
      <c r="AQ20" s="100">
        <f>T20/SUM(T$20:T$24)*100</f>
        <v>14.958575452967288</v>
      </c>
      <c r="AS20" s="100">
        <f>V20/SUM(V$20:V$24)*100</f>
        <v>13.081499051314838</v>
      </c>
    </row>
    <row r="21" spans="1:45" s="4" customFormat="1" ht="12">
      <c r="A21" s="159" t="s">
        <v>57</v>
      </c>
      <c r="B21" s="76">
        <v>40901.772985232979</v>
      </c>
      <c r="C21" s="90"/>
      <c r="D21" s="76">
        <v>32075.222247467609</v>
      </c>
      <c r="E21" s="90"/>
      <c r="F21" s="76">
        <v>30562.608725305035</v>
      </c>
      <c r="G21" s="141"/>
      <c r="H21" s="76">
        <v>44252</v>
      </c>
      <c r="I21" s="141"/>
      <c r="J21" s="76">
        <v>51956</v>
      </c>
      <c r="K21" s="76"/>
      <c r="L21" s="76">
        <v>60788</v>
      </c>
      <c r="M21" s="76"/>
      <c r="N21" s="76">
        <v>37126</v>
      </c>
      <c r="O21" s="76"/>
      <c r="P21" s="76">
        <v>44386.280429999999</v>
      </c>
      <c r="Q21" s="76"/>
      <c r="R21" s="76">
        <v>38374.517116477167</v>
      </c>
      <c r="S21" s="76"/>
      <c r="T21" s="76">
        <v>49677</v>
      </c>
      <c r="U21" s="76"/>
      <c r="V21" s="76">
        <v>55965.982709210104</v>
      </c>
      <c r="W21" s="76"/>
      <c r="X21" s="76"/>
      <c r="Y21" s="99">
        <v>51.507889200085458</v>
      </c>
      <c r="Z21" s="97"/>
      <c r="AA21" s="99">
        <v>42.960674092952964</v>
      </c>
      <c r="AB21" s="100"/>
      <c r="AC21" s="99">
        <v>44.343101781232761</v>
      </c>
      <c r="AD21" s="100"/>
      <c r="AE21" s="100">
        <v>48.365484452702333</v>
      </c>
      <c r="AF21" s="100"/>
      <c r="AG21" s="100">
        <v>51.604572858831361</v>
      </c>
      <c r="AH21" s="141"/>
      <c r="AI21" s="100">
        <f>L21/SUM($L$20:$L$24)*100</f>
        <v>53.18610938552667</v>
      </c>
      <c r="AJ21" s="100"/>
      <c r="AK21" s="100">
        <f t="shared" si="7"/>
        <v>52.540262092779713</v>
      </c>
      <c r="AL21" s="100"/>
      <c r="AM21" s="100">
        <f t="shared" si="8"/>
        <v>56.782605122544119</v>
      </c>
      <c r="AO21" s="100">
        <f>R21/SUM($R$20:$R$24)*100</f>
        <v>54.129345152309817</v>
      </c>
      <c r="AQ21" s="100">
        <f t="shared" ref="AQ21:AQ23" si="9">T21/SUM(T$20:T$24)*100</f>
        <v>51.63982993586211</v>
      </c>
      <c r="AS21" s="100">
        <f>V21/SUM(V$20:V$24)*100</f>
        <v>51.732049361168897</v>
      </c>
    </row>
    <row r="22" spans="1:45" s="4" customFormat="1" ht="12">
      <c r="A22" s="159" t="s">
        <v>58</v>
      </c>
      <c r="B22" s="76">
        <v>24527.957448618537</v>
      </c>
      <c r="C22" s="94"/>
      <c r="D22" s="76">
        <v>27404.533603052652</v>
      </c>
      <c r="E22" s="94"/>
      <c r="F22" s="76">
        <v>23476.723150197678</v>
      </c>
      <c r="G22" s="141"/>
      <c r="H22" s="76">
        <v>28060</v>
      </c>
      <c r="I22" s="141"/>
      <c r="J22" s="76">
        <v>25877</v>
      </c>
      <c r="K22" s="76"/>
      <c r="L22" s="76">
        <v>28965</v>
      </c>
      <c r="M22" s="76"/>
      <c r="N22" s="76">
        <v>17324</v>
      </c>
      <c r="O22" s="76"/>
      <c r="P22" s="76">
        <v>16497.348569999998</v>
      </c>
      <c r="Q22" s="76"/>
      <c r="R22" s="76">
        <v>18205.121704997709</v>
      </c>
      <c r="S22" s="76"/>
      <c r="T22" s="76">
        <v>22729</v>
      </c>
      <c r="U22" s="76"/>
      <c r="V22" s="76">
        <v>25259.126149310057</v>
      </c>
      <c r="W22" s="76"/>
      <c r="X22" s="76"/>
      <c r="Y22" s="99">
        <v>30.888228611116229</v>
      </c>
      <c r="Z22" s="101"/>
      <c r="AA22" s="99">
        <v>36.704881659333601</v>
      </c>
      <c r="AB22" s="100"/>
      <c r="AC22" s="99">
        <v>34.06223380653671</v>
      </c>
      <c r="AD22" s="100"/>
      <c r="AE22" s="100">
        <v>30.668342532378816</v>
      </c>
      <c r="AF22" s="100"/>
      <c r="AG22" s="100">
        <v>25.701969587111769</v>
      </c>
      <c r="AH22" s="141"/>
      <c r="AI22" s="100">
        <f>L22/SUM($L$20:$L$24)*100</f>
        <v>25.342759399088312</v>
      </c>
      <c r="AJ22" s="100"/>
      <c r="AK22" s="100">
        <f t="shared" si="7"/>
        <v>24.516713367863915</v>
      </c>
      <c r="AL22" s="100"/>
      <c r="AM22" s="100">
        <f t="shared" si="8"/>
        <v>21.104774275839848</v>
      </c>
      <c r="AO22" s="100">
        <f>R22/SUM($R$20:$R$24)*100</f>
        <v>25.679315086065422</v>
      </c>
      <c r="AQ22" s="100">
        <f t="shared" si="9"/>
        <v>23.627064730402601</v>
      </c>
      <c r="AS22" s="100">
        <f>V22/SUM(V$20:V$24)*100</f>
        <v>23.348225073890472</v>
      </c>
    </row>
    <row r="23" spans="1:45" s="4" customFormat="1" ht="12">
      <c r="A23" s="159" t="s">
        <v>59</v>
      </c>
      <c r="B23" s="76">
        <v>6882.4657743383577</v>
      </c>
      <c r="C23" s="84"/>
      <c r="D23" s="76">
        <v>7524.5484909954466</v>
      </c>
      <c r="E23" s="84"/>
      <c r="F23" s="76">
        <v>7106.010457814722</v>
      </c>
      <c r="G23" s="141"/>
      <c r="H23" s="76">
        <v>7774</v>
      </c>
      <c r="I23" s="141"/>
      <c r="J23" s="76">
        <v>9140</v>
      </c>
      <c r="K23" s="76"/>
      <c r="L23" s="76">
        <v>8063</v>
      </c>
      <c r="M23" s="76"/>
      <c r="N23" s="76">
        <v>5376</v>
      </c>
      <c r="O23" s="76"/>
      <c r="P23" s="76">
        <v>5698.8804170000003</v>
      </c>
      <c r="Q23" s="76"/>
      <c r="R23" s="76">
        <v>5359.6814298679265</v>
      </c>
      <c r="S23" s="76"/>
      <c r="T23" s="76">
        <v>7637</v>
      </c>
      <c r="U23" s="76"/>
      <c r="V23" s="76">
        <v>10579.233619919996</v>
      </c>
      <c r="W23" s="76"/>
      <c r="X23" s="76"/>
      <c r="Y23" s="99">
        <v>8.667137355047867</v>
      </c>
      <c r="Z23" s="99"/>
      <c r="AA23" s="99">
        <v>10.078174140907107</v>
      </c>
      <c r="AB23" s="100"/>
      <c r="AC23" s="99">
        <v>10.310067043736552</v>
      </c>
      <c r="AD23" s="100"/>
      <c r="AE23" s="100">
        <v>8.4966391606098686</v>
      </c>
      <c r="AF23" s="100"/>
      <c r="AG23" s="100">
        <v>9.0781776104726806</v>
      </c>
      <c r="AH23" s="141"/>
      <c r="AI23" s="100">
        <f>L23/SUM($L$20:$L$24)*100</f>
        <v>7.0546752644518911</v>
      </c>
      <c r="AJ23" s="100"/>
      <c r="AK23" s="100">
        <f t="shared" si="7"/>
        <v>7.6080495881803518</v>
      </c>
      <c r="AL23" s="100"/>
      <c r="AM23" s="100">
        <f t="shared" si="8"/>
        <v>7.2904796983257958</v>
      </c>
      <c r="AO23" s="100">
        <f>R23/SUM($R$20:$R$24)*100</f>
        <v>7.5601223891147544</v>
      </c>
      <c r="AQ23" s="100">
        <f t="shared" si="9"/>
        <v>7.9387519620786078</v>
      </c>
      <c r="AS23" s="100">
        <f>V23/SUM(V$20:V$24)*100</f>
        <v>9.7788944165001528</v>
      </c>
    </row>
    <row r="24" spans="1:45" s="4" customFormat="1" ht="12">
      <c r="A24" s="160" t="s">
        <v>120</v>
      </c>
      <c r="B24" s="76">
        <v>1560.6293382282333</v>
      </c>
      <c r="C24" s="84"/>
      <c r="D24" s="76">
        <v>1776.7116748989292</v>
      </c>
      <c r="E24" s="84"/>
      <c r="F24" s="76">
        <v>1834.8144837746886</v>
      </c>
      <c r="G24" s="141"/>
      <c r="H24" s="76">
        <v>1505</v>
      </c>
      <c r="I24" s="141"/>
      <c r="J24" s="76">
        <v>1909</v>
      </c>
      <c r="K24" s="76"/>
      <c r="L24" s="76">
        <v>2240</v>
      </c>
      <c r="M24" s="76"/>
      <c r="N24" s="76">
        <v>1239</v>
      </c>
      <c r="O24" s="76"/>
      <c r="P24" s="76">
        <v>1489.061031</v>
      </c>
      <c r="Q24" s="76"/>
      <c r="R24" s="76">
        <v>1642.4318081043975</v>
      </c>
      <c r="S24" s="76"/>
      <c r="T24" s="76">
        <v>1766</v>
      </c>
      <c r="U24" s="76"/>
      <c r="V24" s="76">
        <v>2227.875098</v>
      </c>
      <c r="W24" s="76"/>
      <c r="X24" s="76"/>
      <c r="Y24" s="99">
        <v>1.9653114564223004</v>
      </c>
      <c r="Z24" s="99"/>
      <c r="AA24" s="99">
        <v>2.3796789507359932</v>
      </c>
      <c r="AB24" s="100"/>
      <c r="AC24" s="99">
        <v>2.6621210949291774</v>
      </c>
      <c r="AD24" s="100"/>
      <c r="AE24" s="100">
        <v>1.6448986283403466</v>
      </c>
      <c r="AF24" s="100"/>
      <c r="AG24" s="100">
        <v>1.8960876431501474</v>
      </c>
      <c r="AH24" s="141"/>
      <c r="AI24" s="100">
        <f>L24/SUM($L$20:$L$24)*100</f>
        <v>1.9598750579650548</v>
      </c>
      <c r="AJ24" s="100"/>
      <c r="AK24" s="100">
        <f t="shared" si="7"/>
        <v>1.7534176785259405</v>
      </c>
      <c r="AL24" s="100"/>
      <c r="AM24" s="100">
        <f t="shared" si="8"/>
        <v>1.9049301655268576</v>
      </c>
      <c r="AO24" s="100">
        <f>R24/SUM($R$20:$R$24)*100</f>
        <v>2.3167394643734007</v>
      </c>
      <c r="AQ24" s="100">
        <f>T24/SUM(T$20:T$24)*100</f>
        <v>1.8357779186893834</v>
      </c>
      <c r="AS24" s="100">
        <f>V24/SUM(V$20:V$24)*100</f>
        <v>2.0593320971256408</v>
      </c>
    </row>
    <row r="25" spans="1:45" s="4" customFormat="1" ht="12">
      <c r="A25" s="160" t="s">
        <v>3</v>
      </c>
      <c r="B25" s="76">
        <v>0</v>
      </c>
      <c r="C25" s="84"/>
      <c r="D25" s="76">
        <v>0</v>
      </c>
      <c r="E25" s="84"/>
      <c r="F25" s="76">
        <v>0</v>
      </c>
      <c r="G25" s="141"/>
      <c r="H25" s="76">
        <v>38</v>
      </c>
      <c r="I25" s="141" t="s">
        <v>76</v>
      </c>
      <c r="J25" s="76">
        <v>36</v>
      </c>
      <c r="K25" s="76" t="s">
        <v>76</v>
      </c>
      <c r="L25" s="76">
        <v>40</v>
      </c>
      <c r="M25" s="76" t="s">
        <v>76</v>
      </c>
      <c r="N25" s="76">
        <v>0</v>
      </c>
      <c r="O25" s="76"/>
      <c r="P25" s="76">
        <v>0</v>
      </c>
      <c r="Q25" s="76"/>
      <c r="R25" s="76">
        <v>22.487922698888887</v>
      </c>
      <c r="S25" s="76" t="s">
        <v>76</v>
      </c>
      <c r="T25" s="76">
        <v>100</v>
      </c>
      <c r="U25" s="76" t="s">
        <v>76</v>
      </c>
      <c r="V25" s="76">
        <v>128.54172309</v>
      </c>
      <c r="W25" s="76" t="s">
        <v>76</v>
      </c>
      <c r="X25" s="76"/>
      <c r="Y25" s="76">
        <v>0</v>
      </c>
      <c r="Z25" s="84"/>
      <c r="AA25" s="76">
        <v>0</v>
      </c>
      <c r="AB25" s="84"/>
      <c r="AC25" s="76">
        <v>0</v>
      </c>
      <c r="AD25" s="100"/>
      <c r="AE25" s="98" t="s">
        <v>74</v>
      </c>
      <c r="AF25" s="100"/>
      <c r="AG25" s="253" t="s">
        <v>74</v>
      </c>
      <c r="AH25" s="141"/>
      <c r="AI25" s="102" t="s">
        <v>74</v>
      </c>
      <c r="AJ25" s="102"/>
      <c r="AK25" s="100">
        <f t="shared" si="7"/>
        <v>0</v>
      </c>
      <c r="AL25" s="100"/>
      <c r="AM25" s="100">
        <f t="shared" si="8"/>
        <v>0</v>
      </c>
      <c r="AO25" s="102" t="s">
        <v>74</v>
      </c>
      <c r="AQ25" s="102" t="s">
        <v>74</v>
      </c>
      <c r="AS25" s="102" t="s">
        <v>74</v>
      </c>
    </row>
    <row r="26" spans="1:45" s="4" customFormat="1" ht="6.6" customHeight="1">
      <c r="A26" s="44"/>
      <c r="B26" s="76"/>
      <c r="C26" s="84"/>
      <c r="D26" s="76"/>
      <c r="E26" s="84"/>
      <c r="F26" s="76"/>
      <c r="G26" s="141"/>
      <c r="H26" s="76"/>
      <c r="I26" s="141"/>
      <c r="J26" s="141"/>
      <c r="K26" s="141"/>
      <c r="L26" s="141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99"/>
      <c r="Z26" s="99"/>
      <c r="AA26" s="103"/>
      <c r="AB26" s="103"/>
      <c r="AC26" s="103"/>
      <c r="AD26" s="103"/>
      <c r="AE26" s="103"/>
      <c r="AF26" s="103"/>
      <c r="AG26" s="141"/>
      <c r="AH26" s="141"/>
      <c r="AI26" s="141"/>
      <c r="AJ26" s="141"/>
    </row>
    <row r="27" spans="1:45" s="22" customFormat="1" ht="24">
      <c r="A27" s="161" t="s">
        <v>71</v>
      </c>
      <c r="B27" s="181">
        <v>79408.753921845942</v>
      </c>
      <c r="C27" s="145"/>
      <c r="D27" s="181">
        <v>74661.822526497708</v>
      </c>
      <c r="E27" s="182"/>
      <c r="F27" s="181">
        <v>68923.028605635453</v>
      </c>
      <c r="G27" s="145"/>
      <c r="H27" s="181">
        <v>91533</v>
      </c>
      <c r="I27" s="145"/>
      <c r="J27" s="181">
        <v>100717</v>
      </c>
      <c r="K27" s="145"/>
      <c r="L27" s="181">
        <f>SUM(L28:L30)</f>
        <v>114333</v>
      </c>
      <c r="M27" s="31"/>
      <c r="N27" s="75">
        <f>SUM(N28:N30)</f>
        <v>70662</v>
      </c>
      <c r="O27" s="75"/>
      <c r="P27" s="75">
        <f>SUM(P28:P30)</f>
        <v>78168.79892844001</v>
      </c>
      <c r="Q27" s="31"/>
      <c r="R27" s="75">
        <f>SUM(R28:R30)</f>
        <v>70916.59722422187</v>
      </c>
      <c r="S27" s="31"/>
      <c r="T27" s="75">
        <f>SUM(T28:T30)</f>
        <v>96300</v>
      </c>
      <c r="U27" s="75"/>
      <c r="V27" s="75">
        <f>SUM(V28:V30)</f>
        <v>108312.89436391012</v>
      </c>
      <c r="W27" s="75"/>
      <c r="X27" s="75"/>
      <c r="Y27" s="97">
        <v>99.999999999999844</v>
      </c>
      <c r="Z27" s="97"/>
      <c r="AA27" s="97">
        <v>100.00000000000004</v>
      </c>
      <c r="AB27" s="97"/>
      <c r="AC27" s="97">
        <v>100.00000000000021</v>
      </c>
      <c r="AD27" s="97"/>
      <c r="AE27" s="104">
        <v>100</v>
      </c>
      <c r="AF27" s="97"/>
      <c r="AG27" s="104">
        <v>100</v>
      </c>
      <c r="AH27" s="145"/>
      <c r="AI27" s="104">
        <f>SUM(AI28:AI29)</f>
        <v>100</v>
      </c>
      <c r="AJ27" s="104"/>
      <c r="AK27" s="104">
        <f>SUM(AK28:AK29)</f>
        <v>100.00000000000001</v>
      </c>
      <c r="AL27" s="104"/>
      <c r="AM27" s="104">
        <f t="shared" ref="AM27:AO27" si="10">SUM(AM28:AM29)</f>
        <v>100</v>
      </c>
      <c r="AO27" s="104">
        <f t="shared" si="10"/>
        <v>100.00000000000001</v>
      </c>
      <c r="AQ27" s="104">
        <f t="shared" ref="AQ27:AS27" si="11">SUM(AQ28:AQ29)</f>
        <v>100.00000000000001</v>
      </c>
      <c r="AS27" s="104">
        <f t="shared" si="11"/>
        <v>99.999999999999986</v>
      </c>
    </row>
    <row r="28" spans="1:45" s="4" customFormat="1" ht="12">
      <c r="A28" s="162" t="s">
        <v>72</v>
      </c>
      <c r="B28" s="76">
        <v>8627.0257630671367</v>
      </c>
      <c r="C28" s="83"/>
      <c r="D28" s="76">
        <v>8887.3031317352616</v>
      </c>
      <c r="E28" s="83"/>
      <c r="F28" s="76">
        <v>10255.67239497256</v>
      </c>
      <c r="G28" s="141"/>
      <c r="H28" s="76">
        <v>12578</v>
      </c>
      <c r="I28" s="141"/>
      <c r="J28" s="76">
        <v>14846</v>
      </c>
      <c r="K28" s="76"/>
      <c r="L28" s="76">
        <v>13005</v>
      </c>
      <c r="M28" s="76"/>
      <c r="N28" s="76">
        <v>10590</v>
      </c>
      <c r="O28" s="76"/>
      <c r="P28" s="76">
        <v>10999.034600000001</v>
      </c>
      <c r="Q28" s="76"/>
      <c r="R28" s="76">
        <v>10348.302117083314</v>
      </c>
      <c r="S28" s="76"/>
      <c r="T28" s="76">
        <v>19914</v>
      </c>
      <c r="U28" s="76"/>
      <c r="V28" s="76">
        <v>17972.715740479987</v>
      </c>
      <c r="W28" s="76"/>
      <c r="X28" s="76"/>
      <c r="Y28" s="99">
        <v>10.864073967912704</v>
      </c>
      <c r="Z28" s="99"/>
      <c r="AA28" s="99">
        <v>11.903410378953895</v>
      </c>
      <c r="AB28" s="100"/>
      <c r="AC28" s="99">
        <v>14.886334913420097</v>
      </c>
      <c r="AD28" s="100"/>
      <c r="AE28" s="100">
        <v>13.741492139446976</v>
      </c>
      <c r="AF28" s="100"/>
      <c r="AG28" s="100">
        <v>14.743825290735206</v>
      </c>
      <c r="AH28" s="141"/>
      <c r="AI28" s="100">
        <f>L28/SUM($L$28:$L$29)*100</f>
        <v>11.376260748620066</v>
      </c>
      <c r="AJ28" s="100"/>
      <c r="AK28" s="100">
        <f>N28/SUM($N$28:$N$29)*100</f>
        <v>14.986838753502591</v>
      </c>
      <c r="AL28" s="100"/>
      <c r="AM28" s="100">
        <f>P28/SUM($P$28:$P$29)*100</f>
        <v>14.075333032590006</v>
      </c>
      <c r="AO28" s="100">
        <f>R28/SUM($R$28:$R$29)*100</f>
        <v>14.597103343811179</v>
      </c>
      <c r="AQ28" s="100">
        <f>T28/SUM($T$28:$T$29)*100</f>
        <v>20.679127725856699</v>
      </c>
      <c r="AS28" s="100">
        <f>V28/SUM($V$28:$V$29)*100</f>
        <v>16.597828844038933</v>
      </c>
    </row>
    <row r="29" spans="1:45" s="4" customFormat="1" ht="12">
      <c r="A29" s="162" t="s">
        <v>73</v>
      </c>
      <c r="B29" s="76">
        <v>70781.728158778802</v>
      </c>
      <c r="C29" s="83"/>
      <c r="D29" s="76">
        <v>65774.51939476245</v>
      </c>
      <c r="E29" s="83"/>
      <c r="F29" s="76">
        <v>58637.527003134812</v>
      </c>
      <c r="G29" s="141"/>
      <c r="H29" s="76">
        <v>78955</v>
      </c>
      <c r="I29" s="141"/>
      <c r="J29" s="76">
        <v>85847</v>
      </c>
      <c r="K29" s="76"/>
      <c r="L29" s="76">
        <v>101312</v>
      </c>
      <c r="M29" s="76"/>
      <c r="N29" s="76">
        <v>60072</v>
      </c>
      <c r="O29" s="76"/>
      <c r="P29" s="76">
        <v>67145.010550000006</v>
      </c>
      <c r="Q29" s="76"/>
      <c r="R29" s="76">
        <v>60544.544726196356</v>
      </c>
      <c r="S29" s="76"/>
      <c r="T29" s="76">
        <v>76386</v>
      </c>
      <c r="U29" s="76"/>
      <c r="V29" s="76">
        <v>90310.818867330119</v>
      </c>
      <c r="W29" s="76"/>
      <c r="X29" s="76"/>
      <c r="Y29" s="99">
        <v>89.135926032087141</v>
      </c>
      <c r="Z29" s="99"/>
      <c r="AA29" s="99">
        <v>88.096589621046149</v>
      </c>
      <c r="AB29" s="100"/>
      <c r="AC29" s="99">
        <v>85.113665086580113</v>
      </c>
      <c r="AD29" s="100"/>
      <c r="AE29" s="100">
        <v>86.258507860553024</v>
      </c>
      <c r="AF29" s="100"/>
      <c r="AG29" s="100">
        <v>85.256174709264798</v>
      </c>
      <c r="AH29" s="141"/>
      <c r="AI29" s="100">
        <f>L29/SUM($L$28:$L$29)*100</f>
        <v>88.623739251379931</v>
      </c>
      <c r="AJ29" s="100"/>
      <c r="AK29" s="100">
        <f>N29/SUM($N$28:$N$29)*100</f>
        <v>85.013161246497418</v>
      </c>
      <c r="AL29" s="100"/>
      <c r="AM29" s="100">
        <f>P29/SUM($P$28:$P$29)*100</f>
        <v>85.924666967409991</v>
      </c>
      <c r="AO29" s="100">
        <f>R29/SUM($R$28:$R$29)*100</f>
        <v>85.40289665618883</v>
      </c>
      <c r="AQ29" s="100">
        <f>T29/SUM($T$28:$T$29)*100</f>
        <v>79.320872274143312</v>
      </c>
      <c r="AS29" s="100">
        <f>V29/SUM($V$28:$V$29)*100</f>
        <v>83.402171155961057</v>
      </c>
    </row>
    <row r="30" spans="1:45" s="4" customFormat="1" ht="12">
      <c r="A30" s="162" t="s">
        <v>3</v>
      </c>
      <c r="B30" s="76">
        <v>0</v>
      </c>
      <c r="C30" s="83"/>
      <c r="D30" s="76">
        <v>0</v>
      </c>
      <c r="E30" s="83"/>
      <c r="F30" s="76">
        <v>29.829207528074242</v>
      </c>
      <c r="G30" s="141" t="s">
        <v>76</v>
      </c>
      <c r="H30" s="76">
        <v>0</v>
      </c>
      <c r="I30" s="141"/>
      <c r="J30" s="76">
        <v>24</v>
      </c>
      <c r="K30" s="76" t="s">
        <v>76</v>
      </c>
      <c r="L30" s="76">
        <v>16</v>
      </c>
      <c r="M30" s="76" t="s">
        <v>76</v>
      </c>
      <c r="N30" s="76">
        <v>0</v>
      </c>
      <c r="O30" s="76"/>
      <c r="P30" s="76">
        <v>24.753778440000001</v>
      </c>
      <c r="Q30" s="76" t="s">
        <v>76</v>
      </c>
      <c r="R30" s="76">
        <v>23.750380942201055</v>
      </c>
      <c r="S30" s="76" t="s">
        <v>76</v>
      </c>
      <c r="T30" s="76">
        <v>0</v>
      </c>
      <c r="U30" s="76"/>
      <c r="V30" s="76">
        <v>29.359756099999998</v>
      </c>
      <c r="W30" s="76" t="s">
        <v>76</v>
      </c>
      <c r="X30" s="76"/>
      <c r="Y30" s="99">
        <v>0</v>
      </c>
      <c r="Z30" s="99"/>
      <c r="AA30" s="99">
        <v>0</v>
      </c>
      <c r="AB30" s="100"/>
      <c r="AC30" s="98" t="s">
        <v>74</v>
      </c>
      <c r="AD30" s="100"/>
      <c r="AE30" s="100">
        <v>0</v>
      </c>
      <c r="AF30" s="100"/>
      <c r="AG30" s="102" t="s">
        <v>74</v>
      </c>
      <c r="AH30" s="141"/>
      <c r="AI30" s="102" t="s">
        <v>74</v>
      </c>
      <c r="AJ30" s="102"/>
      <c r="AK30" s="76">
        <v>0</v>
      </c>
      <c r="AL30" s="76"/>
      <c r="AM30" s="102" t="s">
        <v>74</v>
      </c>
      <c r="AO30" s="102" t="s">
        <v>74</v>
      </c>
      <c r="AQ30" s="102" t="s">
        <v>74</v>
      </c>
      <c r="AS30" s="102" t="s">
        <v>74</v>
      </c>
    </row>
    <row r="31" spans="1:45" s="4" customFormat="1" ht="6.6" customHeight="1">
      <c r="A31" s="49"/>
      <c r="B31" s="74"/>
      <c r="C31" s="83"/>
      <c r="D31" s="74"/>
      <c r="E31" s="83"/>
      <c r="F31" s="74"/>
      <c r="G31" s="141"/>
      <c r="H31" s="74"/>
      <c r="I31" s="141"/>
      <c r="J31" s="141"/>
      <c r="K31" s="141"/>
      <c r="L31" s="141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99"/>
      <c r="Z31" s="99"/>
      <c r="AA31" s="100"/>
      <c r="AB31" s="100"/>
      <c r="AC31" s="100"/>
      <c r="AD31" s="100"/>
      <c r="AE31" s="100"/>
      <c r="AF31" s="100"/>
      <c r="AG31" s="141"/>
      <c r="AH31" s="141"/>
      <c r="AI31" s="141"/>
      <c r="AJ31" s="141"/>
    </row>
    <row r="32" spans="1:45" s="22" customFormat="1" ht="24">
      <c r="A32" s="161" t="s">
        <v>129</v>
      </c>
      <c r="B32" s="75">
        <v>79408.753921845899</v>
      </c>
      <c r="C32" s="90"/>
      <c r="D32" s="75">
        <v>74661.822526497854</v>
      </c>
      <c r="E32" s="90"/>
      <c r="F32" s="75">
        <v>68923.028605635191</v>
      </c>
      <c r="G32" s="145"/>
      <c r="H32" s="75">
        <v>91533</v>
      </c>
      <c r="I32" s="145"/>
      <c r="J32" s="75">
        <v>100717</v>
      </c>
      <c r="K32" s="145"/>
      <c r="L32" s="75">
        <f>SUM(L33:L35)</f>
        <v>114333</v>
      </c>
      <c r="M32" s="31"/>
      <c r="N32" s="34">
        <f>SUM(N33:N35)</f>
        <v>70662</v>
      </c>
      <c r="O32" s="34"/>
      <c r="P32" s="75">
        <f>SUM(P33:P35)</f>
        <v>78168.798938749998</v>
      </c>
      <c r="Q32" s="31"/>
      <c r="R32" s="75">
        <f>SUM(R33:R35)</f>
        <v>70916.5972242219</v>
      </c>
      <c r="S32" s="31"/>
      <c r="T32" s="75">
        <f>SUM(T33:T35)</f>
        <v>96300</v>
      </c>
      <c r="U32" s="75"/>
      <c r="V32" s="75">
        <f>SUM(V33:V35)</f>
        <v>108312.89436390996</v>
      </c>
      <c r="W32" s="75"/>
      <c r="X32" s="75"/>
      <c r="Y32" s="97">
        <v>99.999999999999801</v>
      </c>
      <c r="Z32" s="97"/>
      <c r="AA32" s="97">
        <v>100.00000000000023</v>
      </c>
      <c r="AB32" s="97"/>
      <c r="AC32" s="97">
        <v>99.999999999999829</v>
      </c>
      <c r="AD32" s="97"/>
      <c r="AE32" s="104">
        <v>100</v>
      </c>
      <c r="AF32" s="97"/>
      <c r="AG32" s="104">
        <v>100</v>
      </c>
      <c r="AH32" s="145"/>
      <c r="AI32" s="104">
        <f>SUM(AI33:AI34)</f>
        <v>100</v>
      </c>
      <c r="AJ32" s="104"/>
      <c r="AK32" s="104">
        <f>SUM(AK33:AK34)</f>
        <v>100</v>
      </c>
      <c r="AL32" s="104"/>
      <c r="AM32" s="104">
        <f t="shared" ref="AM32:AO32" si="12">SUM(AM33:AM34)</f>
        <v>100</v>
      </c>
      <c r="AO32" s="104">
        <f t="shared" si="12"/>
        <v>99.999999999999986</v>
      </c>
      <c r="AQ32" s="104">
        <f t="shared" ref="AQ32:AS32" si="13">SUM(AQ33:AQ34)</f>
        <v>100</v>
      </c>
      <c r="AS32" s="104">
        <f t="shared" si="13"/>
        <v>99.999999999999986</v>
      </c>
    </row>
    <row r="33" spans="1:46" s="4" customFormat="1" ht="12">
      <c r="A33" s="162" t="s">
        <v>72</v>
      </c>
      <c r="B33" s="76">
        <v>17087.499831524405</v>
      </c>
      <c r="C33" s="83"/>
      <c r="D33" s="76">
        <v>20794.867475793879</v>
      </c>
      <c r="E33" s="83"/>
      <c r="F33" s="76">
        <v>20324.822290957371</v>
      </c>
      <c r="G33" s="141"/>
      <c r="H33" s="76">
        <v>15779</v>
      </c>
      <c r="I33" s="141"/>
      <c r="J33" s="76">
        <v>14074</v>
      </c>
      <c r="K33" s="76"/>
      <c r="L33" s="76">
        <v>18610</v>
      </c>
      <c r="M33" s="17"/>
      <c r="N33" s="17">
        <v>11479</v>
      </c>
      <c r="O33" s="17"/>
      <c r="P33" s="76">
        <v>11941.569380000001</v>
      </c>
      <c r="Q33" s="17"/>
      <c r="R33" s="76">
        <v>15771.425382284106</v>
      </c>
      <c r="S33" s="17"/>
      <c r="T33" s="76">
        <v>18496</v>
      </c>
      <c r="U33" s="76"/>
      <c r="V33" s="76">
        <v>17840.920177879998</v>
      </c>
      <c r="W33" s="76"/>
      <c r="X33" s="76"/>
      <c r="Y33" s="99">
        <v>21.518408220259808</v>
      </c>
      <c r="Z33" s="99"/>
      <c r="AA33" s="99">
        <v>27.873673624832406</v>
      </c>
      <c r="AB33" s="100"/>
      <c r="AC33" s="99">
        <v>29.509436285435914</v>
      </c>
      <c r="AD33" s="100"/>
      <c r="AE33" s="100">
        <v>17.238591546218306</v>
      </c>
      <c r="AF33" s="100"/>
      <c r="AG33" s="100">
        <v>13.981720643751242</v>
      </c>
      <c r="AH33" s="141"/>
      <c r="AI33" s="100">
        <f>L33/SUM($L$33:$L$34)*100</f>
        <v>16.277015384884503</v>
      </c>
      <c r="AJ33" s="100"/>
      <c r="AK33" s="100">
        <f>N33/SUM($N$33:$N$34)*100</f>
        <v>16.244940703631372</v>
      </c>
      <c r="AL33" s="100"/>
      <c r="AM33" s="100">
        <f>P33/SUM($P$33:$P$34)*100</f>
        <v>15.281536560741721</v>
      </c>
      <c r="AN33" s="100"/>
      <c r="AO33" s="100">
        <f>R33/SUM($R$33:$R$34)*100</f>
        <v>22.239399519436194</v>
      </c>
      <c r="AP33" s="100"/>
      <c r="AQ33" s="100">
        <f>T33/SUM($T$33:$T$34)*100</f>
        <v>19.206645898234683</v>
      </c>
      <c r="AR33" s="100"/>
      <c r="AS33" s="100">
        <f>V33/SUM($V$33:$V$34)*100</f>
        <v>16.471649366083806</v>
      </c>
      <c r="AT33" s="100"/>
    </row>
    <row r="34" spans="1:46" s="4" customFormat="1" ht="12">
      <c r="A34" s="162" t="s">
        <v>73</v>
      </c>
      <c r="B34" s="76">
        <v>62321.254090321498</v>
      </c>
      <c r="C34" s="83"/>
      <c r="D34" s="76">
        <v>53809.103840236618</v>
      </c>
      <c r="E34" s="83"/>
      <c r="F34" s="76">
        <v>48550.848848136695</v>
      </c>
      <c r="G34" s="141"/>
      <c r="H34" s="76">
        <v>75754</v>
      </c>
      <c r="I34" s="141"/>
      <c r="J34" s="76">
        <v>86586</v>
      </c>
      <c r="K34" s="76"/>
      <c r="L34" s="76">
        <v>95723</v>
      </c>
      <c r="M34" s="17"/>
      <c r="N34" s="17">
        <v>59183</v>
      </c>
      <c r="O34" s="17"/>
      <c r="P34" s="76">
        <v>66202.204530000003</v>
      </c>
      <c r="Q34" s="17"/>
      <c r="R34" s="76">
        <v>55145.171841937794</v>
      </c>
      <c r="S34" s="17"/>
      <c r="T34" s="76">
        <v>77804</v>
      </c>
      <c r="U34" s="76"/>
      <c r="V34" s="76">
        <v>90471.974186029955</v>
      </c>
      <c r="W34" s="76"/>
      <c r="X34" s="76"/>
      <c r="Y34" s="99">
        <v>78.481591779739986</v>
      </c>
      <c r="Z34" s="99"/>
      <c r="AA34" s="99">
        <v>72.126326375167821</v>
      </c>
      <c r="AB34" s="100"/>
      <c r="AC34" s="99">
        <v>70.490563714563919</v>
      </c>
      <c r="AD34" s="100"/>
      <c r="AE34" s="100">
        <v>82.761408453781698</v>
      </c>
      <c r="AF34" s="100"/>
      <c r="AG34" s="100">
        <v>86.018279356248755</v>
      </c>
      <c r="AH34" s="141"/>
      <c r="AI34" s="100">
        <f>L34/SUM($L$33:$L$34)*100</f>
        <v>83.722984615115493</v>
      </c>
      <c r="AJ34" s="100"/>
      <c r="AK34" s="100">
        <f>N34/SUM($N$33:$N$34)*100</f>
        <v>83.755059296368628</v>
      </c>
      <c r="AL34" s="100"/>
      <c r="AM34" s="100">
        <f>P34/SUM($P$33:$P$34)*100</f>
        <v>84.718463439258272</v>
      </c>
      <c r="AO34" s="100">
        <f>R34/SUM($R$33:$R$34)*100</f>
        <v>77.760600480563795</v>
      </c>
      <c r="AQ34" s="100">
        <f>T34/SUM($T$33:$T$34)*100</f>
        <v>80.793354101765317</v>
      </c>
      <c r="AS34" s="100">
        <f>V34/SUM($V$33:$V$34)*100</f>
        <v>83.528350633916176</v>
      </c>
    </row>
    <row r="35" spans="1:46" s="2" customFormat="1" ht="12">
      <c r="A35" s="162" t="s">
        <v>3</v>
      </c>
      <c r="B35" s="76">
        <v>0</v>
      </c>
      <c r="C35" s="85"/>
      <c r="D35" s="76">
        <v>57.851210467359664</v>
      </c>
      <c r="E35" s="85" t="s">
        <v>76</v>
      </c>
      <c r="F35" s="76">
        <v>47.357466541128865</v>
      </c>
      <c r="G35" s="141" t="s">
        <v>76</v>
      </c>
      <c r="H35" s="76">
        <v>0</v>
      </c>
      <c r="I35" s="141"/>
      <c r="J35" s="76">
        <v>57</v>
      </c>
      <c r="K35" s="76" t="s">
        <v>76</v>
      </c>
      <c r="L35" s="76">
        <v>0</v>
      </c>
      <c r="M35" s="39"/>
      <c r="N35" s="76">
        <v>0</v>
      </c>
      <c r="O35" s="39"/>
      <c r="P35" s="76">
        <v>25.025028750000001</v>
      </c>
      <c r="Q35" s="39" t="s">
        <v>76</v>
      </c>
      <c r="R35" s="76">
        <v>0</v>
      </c>
      <c r="S35" s="39"/>
      <c r="T35" s="76">
        <v>0</v>
      </c>
      <c r="U35" s="76"/>
      <c r="V35" s="76">
        <v>0</v>
      </c>
      <c r="W35" s="76"/>
      <c r="X35" s="76"/>
      <c r="Y35" s="99">
        <v>0</v>
      </c>
      <c r="Z35" s="100"/>
      <c r="AA35" s="98" t="s">
        <v>74</v>
      </c>
      <c r="AB35" s="100"/>
      <c r="AC35" s="98" t="s">
        <v>74</v>
      </c>
      <c r="AD35" s="100"/>
      <c r="AE35" s="100">
        <v>0</v>
      </c>
      <c r="AF35" s="100"/>
      <c r="AG35" s="102" t="s">
        <v>74</v>
      </c>
      <c r="AH35" s="141"/>
      <c r="AI35" s="76">
        <v>0</v>
      </c>
      <c r="AJ35" s="76"/>
      <c r="AK35" s="100">
        <v>0</v>
      </c>
      <c r="AL35" s="100"/>
      <c r="AM35" s="98" t="s">
        <v>74</v>
      </c>
      <c r="AO35" s="100">
        <v>0</v>
      </c>
      <c r="AQ35" s="100">
        <v>0</v>
      </c>
      <c r="AS35" s="100">
        <v>0</v>
      </c>
    </row>
    <row r="36" spans="1:46" s="4" customFormat="1" ht="6.6" customHeight="1">
      <c r="A36" s="49"/>
      <c r="B36" s="74"/>
      <c r="C36" s="83"/>
      <c r="D36" s="74"/>
      <c r="E36" s="83"/>
      <c r="F36" s="74"/>
      <c r="G36" s="141"/>
      <c r="H36" s="74"/>
      <c r="I36" s="141"/>
      <c r="J36" s="141"/>
      <c r="K36" s="141"/>
      <c r="L36" s="141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99"/>
      <c r="Z36" s="99"/>
      <c r="AA36" s="100"/>
      <c r="AB36" s="100"/>
      <c r="AC36" s="100"/>
      <c r="AD36" s="100"/>
      <c r="AE36" s="100"/>
      <c r="AF36" s="100"/>
      <c r="AG36" s="141"/>
      <c r="AH36" s="141"/>
      <c r="AI36" s="141"/>
      <c r="AJ36" s="141"/>
    </row>
    <row r="37" spans="1:46" s="22" customFormat="1" ht="12">
      <c r="A37" s="161" t="s">
        <v>48</v>
      </c>
      <c r="B37" s="75">
        <v>79408.753921846088</v>
      </c>
      <c r="C37" s="90"/>
      <c r="D37" s="75">
        <v>74661.822526497606</v>
      </c>
      <c r="E37" s="90"/>
      <c r="F37" s="75">
        <v>68923.028605635423</v>
      </c>
      <c r="G37" s="145"/>
      <c r="H37" s="75">
        <v>91533</v>
      </c>
      <c r="I37" s="145"/>
      <c r="J37" s="75">
        <v>100717</v>
      </c>
      <c r="K37" s="145"/>
      <c r="L37" s="75">
        <f>SUM(L38:L40)</f>
        <v>114333</v>
      </c>
      <c r="M37" s="37"/>
      <c r="N37" s="75">
        <f>SUM(N38:N40)</f>
        <v>70662</v>
      </c>
      <c r="O37" s="75"/>
      <c r="P37" s="75">
        <f t="shared" ref="P37" si="14">SUM(P38:P40)</f>
        <v>78168.798931199999</v>
      </c>
      <c r="Q37" s="37"/>
      <c r="R37" s="75">
        <f>SUM(R38:R40)</f>
        <v>70916.59722422203</v>
      </c>
      <c r="S37" s="37"/>
      <c r="T37" s="75">
        <f>SUM(T38:T40)</f>
        <v>96300</v>
      </c>
      <c r="U37" s="75"/>
      <c r="V37" s="75">
        <f>SUM(V38:V40)</f>
        <v>108312.89436390995</v>
      </c>
      <c r="W37" s="75"/>
      <c r="X37" s="75"/>
      <c r="Y37" s="97">
        <v>100.00000000000003</v>
      </c>
      <c r="Z37" s="97"/>
      <c r="AA37" s="97">
        <v>99.999999999999901</v>
      </c>
      <c r="AB37" s="97"/>
      <c r="AC37" s="97">
        <v>100.00000000000018</v>
      </c>
      <c r="AD37" s="97"/>
      <c r="AE37" s="104">
        <v>100</v>
      </c>
      <c r="AF37" s="97"/>
      <c r="AG37" s="104">
        <v>100</v>
      </c>
      <c r="AH37" s="145"/>
      <c r="AI37" s="104">
        <f>SUM(AI38:AI39)</f>
        <v>100</v>
      </c>
      <c r="AJ37" s="104"/>
      <c r="AK37" s="104">
        <f>SUM(AK38:AK39)</f>
        <v>100</v>
      </c>
      <c r="AL37" s="104"/>
      <c r="AM37" s="104">
        <f t="shared" ref="AM37:AO37" si="15">SUM(AM38:AM39)</f>
        <v>100</v>
      </c>
      <c r="AO37" s="104">
        <f t="shared" si="15"/>
        <v>100</v>
      </c>
      <c r="AQ37" s="104">
        <f t="shared" ref="AQ37:AS37" si="16">SUM(AQ38:AQ39)</f>
        <v>100</v>
      </c>
      <c r="AS37" s="104">
        <f t="shared" si="16"/>
        <v>99.999999999999986</v>
      </c>
    </row>
    <row r="38" spans="1:46" s="4" customFormat="1" ht="12">
      <c r="A38" s="162" t="s">
        <v>20</v>
      </c>
      <c r="B38" s="76">
        <v>75300.143732260636</v>
      </c>
      <c r="C38" s="84"/>
      <c r="D38" s="76">
        <v>71819.783156690843</v>
      </c>
      <c r="E38" s="84"/>
      <c r="F38" s="76">
        <v>67157.413205311939</v>
      </c>
      <c r="G38" s="141"/>
      <c r="H38" s="76">
        <v>87530</v>
      </c>
      <c r="I38" s="141"/>
      <c r="J38" s="76">
        <v>95919</v>
      </c>
      <c r="K38" s="76"/>
      <c r="L38" s="76">
        <v>108113</v>
      </c>
      <c r="M38" s="17"/>
      <c r="N38" s="76">
        <v>67600</v>
      </c>
      <c r="O38" s="17"/>
      <c r="P38" s="76">
        <v>75285.415070000003</v>
      </c>
      <c r="Q38" s="17"/>
      <c r="R38" s="76">
        <v>68977.589243347771</v>
      </c>
      <c r="S38" s="17"/>
      <c r="T38" s="76">
        <v>92631</v>
      </c>
      <c r="U38" s="76"/>
      <c r="V38" s="76">
        <v>103901.81466746994</v>
      </c>
      <c r="W38" s="76"/>
      <c r="X38" s="76"/>
      <c r="Y38" s="99">
        <v>94.825998411171255</v>
      </c>
      <c r="Z38" s="99"/>
      <c r="AA38" s="99">
        <v>96.222276669007485</v>
      </c>
      <c r="AB38" s="100"/>
      <c r="AC38" s="99">
        <v>97.438279431355397</v>
      </c>
      <c r="AD38" s="100"/>
      <c r="AE38" s="100">
        <v>95.626713862759885</v>
      </c>
      <c r="AF38" s="100"/>
      <c r="AG38" s="100">
        <v>95.24372201094242</v>
      </c>
      <c r="AH38" s="141"/>
      <c r="AI38" s="100">
        <f>L38/SUM($L$38:$L$39)*100</f>
        <v>94.559750903063858</v>
      </c>
      <c r="AJ38" s="100"/>
      <c r="AK38" s="100">
        <f>N38/SUM($N$38:$N$39)*100</f>
        <v>95.666694970422569</v>
      </c>
      <c r="AL38" s="100"/>
      <c r="AM38" s="100">
        <f>P38/SUM($P$38:$P$39)*100</f>
        <v>97.23969931948595</v>
      </c>
      <c r="AO38" s="100">
        <f>R38/SUM($R$38:$R$39)*100</f>
        <v>97.265791004123386</v>
      </c>
      <c r="AQ38" s="100">
        <f>T38/SUM($T$38:$T$39)*100</f>
        <v>96.385203683471204</v>
      </c>
      <c r="AS38" s="100">
        <f>V38/SUM($V$38:$V$39)*100</f>
        <v>96.049510449167371</v>
      </c>
    </row>
    <row r="39" spans="1:46" s="4" customFormat="1" ht="12">
      <c r="A39" s="162" t="s">
        <v>21</v>
      </c>
      <c r="B39" s="76">
        <v>4108.6101895854517</v>
      </c>
      <c r="C39" s="94"/>
      <c r="D39" s="76">
        <v>2819.6721159606095</v>
      </c>
      <c r="E39" s="94"/>
      <c r="F39" s="76">
        <v>1765.6154003234903</v>
      </c>
      <c r="G39" s="141"/>
      <c r="H39" s="76">
        <v>4003</v>
      </c>
      <c r="I39" s="141"/>
      <c r="J39" s="76">
        <v>4789</v>
      </c>
      <c r="K39" s="76"/>
      <c r="L39" s="76">
        <v>6220</v>
      </c>
      <c r="M39" s="62"/>
      <c r="N39" s="76">
        <v>3062</v>
      </c>
      <c r="O39" s="62"/>
      <c r="P39" s="76">
        <v>2137.0940460000002</v>
      </c>
      <c r="Q39" s="62"/>
      <c r="R39" s="76">
        <v>1939.0079808742594</v>
      </c>
      <c r="S39" s="62"/>
      <c r="T39" s="76">
        <v>3474</v>
      </c>
      <c r="U39" s="76"/>
      <c r="V39" s="76">
        <v>4273.4526312199969</v>
      </c>
      <c r="W39" s="76"/>
      <c r="X39" s="76"/>
      <c r="Y39" s="99">
        <v>5.17400158882878</v>
      </c>
      <c r="Z39" s="101"/>
      <c r="AA39" s="99">
        <v>3.777723330992421</v>
      </c>
      <c r="AB39" s="100"/>
      <c r="AC39" s="99">
        <v>2.5617205686447875</v>
      </c>
      <c r="AD39" s="100"/>
      <c r="AE39" s="100">
        <v>4.3732861372401208</v>
      </c>
      <c r="AF39" s="100"/>
      <c r="AG39" s="100">
        <v>4.7562779890575815</v>
      </c>
      <c r="AH39" s="141"/>
      <c r="AI39" s="100">
        <f>L39/SUM($L$38:$L$39)*100</f>
        <v>5.4402490969361432</v>
      </c>
      <c r="AJ39" s="100"/>
      <c r="AK39" s="100">
        <f>N39/SUM($N$38:$N$39)*100</f>
        <v>4.3333050295774251</v>
      </c>
      <c r="AL39" s="100"/>
      <c r="AM39" s="100">
        <f>P39/SUM($P$38:$P$39)*100</f>
        <v>2.7603006805140495</v>
      </c>
      <c r="AO39" s="100">
        <f>R39/SUM($R$38:$R$39)*100</f>
        <v>2.7342089958766076</v>
      </c>
      <c r="AQ39" s="100">
        <f>T39/SUM($T$38:$T$39)*100</f>
        <v>3.6147963165287971</v>
      </c>
      <c r="AS39" s="100">
        <f>V39/SUM($V$38:$V$39)*100</f>
        <v>3.9504895508326152</v>
      </c>
    </row>
    <row r="40" spans="1:46" s="4" customFormat="1" ht="12">
      <c r="A40" s="162" t="s">
        <v>3</v>
      </c>
      <c r="B40" s="76">
        <v>0</v>
      </c>
      <c r="C40" s="84"/>
      <c r="D40" s="76">
        <v>22.367253846153844</v>
      </c>
      <c r="E40" s="84" t="s">
        <v>76</v>
      </c>
      <c r="F40" s="76">
        <v>0</v>
      </c>
      <c r="G40" s="84"/>
      <c r="H40" s="76">
        <v>0</v>
      </c>
      <c r="I40" s="84"/>
      <c r="J40" s="76">
        <v>9</v>
      </c>
      <c r="K40" s="76" t="s">
        <v>76</v>
      </c>
      <c r="L40" s="76">
        <v>0</v>
      </c>
      <c r="M40" s="17"/>
      <c r="N40" s="76">
        <v>0</v>
      </c>
      <c r="O40" s="17"/>
      <c r="P40" s="76">
        <v>746.28981520000002</v>
      </c>
      <c r="Q40" s="17"/>
      <c r="R40" s="76">
        <v>0</v>
      </c>
      <c r="S40" s="17"/>
      <c r="T40" s="76">
        <v>195</v>
      </c>
      <c r="U40" s="76" t="s">
        <v>76</v>
      </c>
      <c r="V40" s="76">
        <v>137.62706521999999</v>
      </c>
      <c r="W40" s="76" t="s">
        <v>76</v>
      </c>
      <c r="X40" s="76"/>
      <c r="Y40" s="98">
        <v>0</v>
      </c>
      <c r="Z40" s="98"/>
      <c r="AA40" s="98" t="s">
        <v>74</v>
      </c>
      <c r="AB40" s="100"/>
      <c r="AC40" s="98">
        <v>0</v>
      </c>
      <c r="AD40" s="100"/>
      <c r="AE40" s="100">
        <v>0</v>
      </c>
      <c r="AF40" s="100"/>
      <c r="AG40" s="102" t="s">
        <v>74</v>
      </c>
      <c r="AH40" s="84"/>
      <c r="AI40" s="102" t="s">
        <v>74</v>
      </c>
      <c r="AJ40" s="102"/>
      <c r="AK40" s="100">
        <v>0</v>
      </c>
      <c r="AL40" s="100"/>
      <c r="AM40" s="102" t="s">
        <v>74</v>
      </c>
      <c r="AO40" s="100">
        <v>0</v>
      </c>
      <c r="AQ40" s="100">
        <v>0</v>
      </c>
      <c r="AS40" s="100">
        <v>0</v>
      </c>
    </row>
    <row r="41" spans="1:46" s="4" customFormat="1" ht="6.6" customHeight="1">
      <c r="A41" s="44"/>
      <c r="B41" s="76"/>
      <c r="C41" s="84"/>
      <c r="D41" s="76"/>
      <c r="E41" s="84"/>
      <c r="F41" s="76"/>
      <c r="G41" s="84"/>
      <c r="H41" s="76"/>
      <c r="I41" s="84"/>
      <c r="J41" s="84"/>
      <c r="K41" s="84"/>
      <c r="L41" s="8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99"/>
      <c r="Z41" s="99"/>
      <c r="AA41" s="103"/>
      <c r="AB41" s="103"/>
      <c r="AC41" s="103"/>
      <c r="AD41" s="103"/>
      <c r="AE41" s="103"/>
      <c r="AF41" s="103"/>
      <c r="AG41" s="84"/>
      <c r="AH41" s="84"/>
      <c r="AI41" s="84"/>
      <c r="AJ41" s="84"/>
    </row>
    <row r="42" spans="1:46" s="22" customFormat="1" ht="12">
      <c r="A42" s="129" t="s">
        <v>113</v>
      </c>
      <c r="B42" s="75">
        <v>79408.753921845579</v>
      </c>
      <c r="C42" s="90"/>
      <c r="D42" s="75">
        <v>74661.822526497723</v>
      </c>
      <c r="E42" s="90"/>
      <c r="F42" s="75">
        <v>68923.028605635278</v>
      </c>
      <c r="G42" s="90"/>
      <c r="H42" s="75">
        <v>91533</v>
      </c>
      <c r="I42" s="90"/>
      <c r="J42" s="75">
        <f>SUM(J43:J49)</f>
        <v>100716.94860626751</v>
      </c>
      <c r="K42" s="90"/>
      <c r="L42" s="75">
        <f>SUM(L43:L49)</f>
        <v>114333.40467128063</v>
      </c>
      <c r="M42" s="37"/>
      <c r="N42" s="37">
        <f>SUM(N43:N49)</f>
        <v>70662</v>
      </c>
      <c r="O42" s="37"/>
      <c r="P42" s="75">
        <f t="shared" ref="P42:R42" si="17">SUM(P43:P49)</f>
        <v>78168.798933490005</v>
      </c>
      <c r="Q42" s="37"/>
      <c r="R42" s="75">
        <f t="shared" si="17"/>
        <v>70916.597224221943</v>
      </c>
      <c r="S42" s="37"/>
      <c r="T42" s="75">
        <f t="shared" ref="T42:V42" si="18">SUM(T43:T49)</f>
        <v>96299</v>
      </c>
      <c r="U42" s="75"/>
      <c r="V42" s="75">
        <f t="shared" si="18"/>
        <v>108312.89436391013</v>
      </c>
      <c r="W42" s="75"/>
      <c r="X42" s="75"/>
      <c r="Y42" s="97">
        <v>99.999999999999403</v>
      </c>
      <c r="Z42" s="97"/>
      <c r="AA42" s="97">
        <v>100.00000000000006</v>
      </c>
      <c r="AB42" s="97"/>
      <c r="AC42" s="97">
        <v>99.999999999999929</v>
      </c>
      <c r="AD42" s="97"/>
      <c r="AE42" s="104">
        <v>100</v>
      </c>
      <c r="AF42" s="97"/>
      <c r="AG42" s="104">
        <f>SUM(AG43:AG48)</f>
        <v>99.999999999999986</v>
      </c>
      <c r="AH42" s="104"/>
      <c r="AI42" s="104">
        <f>SUM(AI43:AI48)</f>
        <v>100</v>
      </c>
      <c r="AJ42" s="104"/>
      <c r="AK42" s="104">
        <f>SUM(AK43:AK48)</f>
        <v>100</v>
      </c>
      <c r="AL42" s="104"/>
      <c r="AM42" s="104">
        <f t="shared" ref="AM42:AO42" si="19">SUM(AM43:AM48)</f>
        <v>100</v>
      </c>
      <c r="AN42" s="104"/>
      <c r="AO42" s="104">
        <f t="shared" si="19"/>
        <v>100</v>
      </c>
      <c r="AP42" s="104"/>
      <c r="AQ42" s="104">
        <f t="shared" ref="AQ42:AS42" si="20">SUM(AQ43:AQ48)</f>
        <v>100</v>
      </c>
      <c r="AR42" s="104"/>
      <c r="AS42" s="104">
        <f t="shared" si="20"/>
        <v>100</v>
      </c>
      <c r="AT42" s="104"/>
    </row>
    <row r="43" spans="1:46" s="4" customFormat="1" ht="12">
      <c r="A43" s="130" t="s">
        <v>22</v>
      </c>
      <c r="B43" s="76">
        <v>3761.8035472540591</v>
      </c>
      <c r="C43" s="84"/>
      <c r="D43" s="76">
        <v>3427.319975693445</v>
      </c>
      <c r="E43" s="84"/>
      <c r="F43" s="76">
        <v>3908.2633999351092</v>
      </c>
      <c r="G43" s="84"/>
      <c r="H43" s="76">
        <v>5493</v>
      </c>
      <c r="I43" s="84"/>
      <c r="J43" s="76">
        <v>6059.6017477943606</v>
      </c>
      <c r="K43" s="76"/>
      <c r="L43" s="76">
        <v>7243.9616129312062</v>
      </c>
      <c r="M43" s="76"/>
      <c r="N43" s="76">
        <v>3587</v>
      </c>
      <c r="O43" s="76"/>
      <c r="P43" s="76">
        <v>3307.0700240000001</v>
      </c>
      <c r="Q43" s="76"/>
      <c r="R43" s="76">
        <v>2591.6487246821907</v>
      </c>
      <c r="S43" s="76"/>
      <c r="T43" s="76">
        <v>4966</v>
      </c>
      <c r="U43" s="76"/>
      <c r="V43" s="76">
        <v>4066.3137781499986</v>
      </c>
      <c r="W43" s="76"/>
      <c r="X43" s="76"/>
      <c r="Y43" s="99">
        <v>4.7467716493323104</v>
      </c>
      <c r="Z43" s="99"/>
      <c r="AA43" s="99">
        <v>4.6809587191783812</v>
      </c>
      <c r="AB43" s="100"/>
      <c r="AC43" s="99">
        <v>5.7093069534439778</v>
      </c>
      <c r="AD43" s="100"/>
      <c r="AE43" s="100">
        <v>6.0121490724019049</v>
      </c>
      <c r="AF43" s="100"/>
      <c r="AG43" s="100">
        <v>6.0229252285585169</v>
      </c>
      <c r="AH43" s="84"/>
      <c r="AI43" s="100">
        <f t="shared" ref="AI43:AI48" si="21">L43/SUM($L$43:$L$48)*100</f>
        <v>6.3392150648166803</v>
      </c>
      <c r="AJ43" s="100"/>
      <c r="AK43" s="100">
        <f t="shared" ref="AK43:AK49" si="22">N43/SUM($N$43:$N$48)*100</f>
        <v>5.0762786221731622</v>
      </c>
      <c r="AL43" s="100"/>
      <c r="AM43" s="100">
        <f t="shared" ref="AM43:AM48" si="23">P43/SUM($P$43:$P$48)*100</f>
        <v>4.2328974879497228</v>
      </c>
      <c r="AO43" s="100">
        <f t="shared" ref="AO43:AO48" si="24">R43/SUM($R$43:$R$48)*100</f>
        <v>3.6545023677433286</v>
      </c>
      <c r="AQ43" s="100">
        <f>T43/SUM(T$43:T$48)*100</f>
        <v>5.1676413661054337</v>
      </c>
      <c r="AS43" s="100">
        <f>V43/SUM(V$43:V$48)*100</f>
        <v>3.7585395500717982</v>
      </c>
    </row>
    <row r="44" spans="1:46" s="4" customFormat="1" ht="12">
      <c r="A44" s="130" t="s">
        <v>23</v>
      </c>
      <c r="B44" s="76">
        <v>17330.254033432699</v>
      </c>
      <c r="C44" s="84"/>
      <c r="D44" s="76">
        <v>21110.922977284015</v>
      </c>
      <c r="E44" s="84"/>
      <c r="F44" s="76">
        <v>20286.763909102719</v>
      </c>
      <c r="G44" s="84"/>
      <c r="H44" s="76">
        <v>21611</v>
      </c>
      <c r="I44" s="84"/>
      <c r="J44" s="76">
        <v>19477.763602727799</v>
      </c>
      <c r="K44" s="76"/>
      <c r="L44" s="76">
        <v>25695.24696572141</v>
      </c>
      <c r="M44" s="76"/>
      <c r="N44" s="76">
        <v>15173</v>
      </c>
      <c r="O44" s="76"/>
      <c r="P44" s="76">
        <v>14913.563120000001</v>
      </c>
      <c r="Q44" s="76"/>
      <c r="R44" s="76">
        <v>10464.34625149732</v>
      </c>
      <c r="S44" s="76"/>
      <c r="T44" s="76">
        <v>22779</v>
      </c>
      <c r="U44" s="76"/>
      <c r="V44" s="76">
        <v>21444.987451530007</v>
      </c>
      <c r="W44" s="76"/>
      <c r="X44" s="76"/>
      <c r="Y44" s="99">
        <v>21.867903915841971</v>
      </c>
      <c r="Z44" s="99"/>
      <c r="AA44" s="99">
        <v>28.832837225951412</v>
      </c>
      <c r="AB44" s="100"/>
      <c r="AC44" s="99">
        <v>29.635505695711185</v>
      </c>
      <c r="AD44" s="100"/>
      <c r="AE44" s="100">
        <v>23.653477808788921</v>
      </c>
      <c r="AF44" s="100"/>
      <c r="AG44" s="100">
        <v>19.359871932420177</v>
      </c>
      <c r="AH44" s="84"/>
      <c r="AI44" s="100">
        <f t="shared" si="21"/>
        <v>22.485996663554264</v>
      </c>
      <c r="AJ44" s="100"/>
      <c r="AK44" s="100">
        <f t="shared" si="22"/>
        <v>21.472644419914523</v>
      </c>
      <c r="AL44" s="100"/>
      <c r="AM44" s="100">
        <f t="shared" si="23"/>
        <v>19.088674690556733</v>
      </c>
      <c r="AO44" s="100">
        <f t="shared" si="24"/>
        <v>14.755849351332337</v>
      </c>
      <c r="AQ44" s="100">
        <f t="shared" ref="AQ44:AQ48" si="25">T44/SUM(T$43:T$48)*100</f>
        <v>23.703927240941539</v>
      </c>
      <c r="AS44" s="100">
        <f>V44/SUM(V$43:V$48)*100</f>
        <v>19.821843046268651</v>
      </c>
    </row>
    <row r="45" spans="1:46" s="4" customFormat="1" ht="12">
      <c r="A45" s="130" t="s">
        <v>24</v>
      </c>
      <c r="B45" s="76">
        <v>11130.781836352995</v>
      </c>
      <c r="C45" s="84"/>
      <c r="D45" s="76">
        <v>11705.805923137294</v>
      </c>
      <c r="E45" s="84"/>
      <c r="F45" s="76">
        <v>10428.885970837771</v>
      </c>
      <c r="G45" s="84"/>
      <c r="H45" s="76">
        <v>21764</v>
      </c>
      <c r="I45" s="84"/>
      <c r="J45" s="76">
        <v>17345.839303002645</v>
      </c>
      <c r="K45" s="76"/>
      <c r="L45" s="76">
        <v>18952.160642881303</v>
      </c>
      <c r="M45" s="76"/>
      <c r="N45" s="76">
        <v>12010</v>
      </c>
      <c r="O45" s="76"/>
      <c r="P45" s="76">
        <v>11347.985129999999</v>
      </c>
      <c r="Q45" s="76"/>
      <c r="R45" s="76">
        <v>14721.905260541689</v>
      </c>
      <c r="S45" s="76"/>
      <c r="T45" s="76">
        <v>22846</v>
      </c>
      <c r="U45" s="76"/>
      <c r="V45" s="76">
        <v>26020.039402880044</v>
      </c>
      <c r="W45" s="76"/>
      <c r="X45" s="76"/>
      <c r="Y45" s="99">
        <v>14.045199062633326</v>
      </c>
      <c r="Z45" s="99"/>
      <c r="AA45" s="99">
        <v>15.987533900984246</v>
      </c>
      <c r="AB45" s="100"/>
      <c r="AC45" s="99">
        <v>15.234825572648719</v>
      </c>
      <c r="AD45" s="100"/>
      <c r="AE45" s="100">
        <v>23.82093799595031</v>
      </c>
      <c r="AF45" s="100"/>
      <c r="AG45" s="100">
        <v>17.240851378822647</v>
      </c>
      <c r="AH45" s="84"/>
      <c r="AI45" s="100">
        <f t="shared" si="21"/>
        <v>16.585099242341872</v>
      </c>
      <c r="AJ45" s="100"/>
      <c r="AK45" s="100">
        <f t="shared" si="22"/>
        <v>16.996405422999633</v>
      </c>
      <c r="AL45" s="100"/>
      <c r="AM45" s="100">
        <f t="shared" si="23"/>
        <v>14.52489889886523</v>
      </c>
      <c r="AO45" s="100">
        <f t="shared" si="24"/>
        <v>20.759463703531086</v>
      </c>
      <c r="AQ45" s="100">
        <f t="shared" si="25"/>
        <v>23.773647734604257</v>
      </c>
      <c r="AS45" s="100">
        <f>V45/SUM(V$43:V$48)*100</f>
        <v>24.05061501049358</v>
      </c>
    </row>
    <row r="46" spans="1:46" s="4" customFormat="1" ht="12">
      <c r="A46" s="130" t="s">
        <v>25</v>
      </c>
      <c r="B46" s="76">
        <v>27563.842812700164</v>
      </c>
      <c r="C46" s="84"/>
      <c r="D46" s="76">
        <v>21908.602083363014</v>
      </c>
      <c r="E46" s="84"/>
      <c r="F46" s="76">
        <v>20007.581617610918</v>
      </c>
      <c r="G46" s="84"/>
      <c r="H46" s="76">
        <v>24706</v>
      </c>
      <c r="I46" s="84"/>
      <c r="J46" s="76">
        <v>32776.324250322468</v>
      </c>
      <c r="K46" s="76"/>
      <c r="L46" s="76">
        <v>31990.82052947698</v>
      </c>
      <c r="M46" s="76"/>
      <c r="N46" s="76">
        <v>19772</v>
      </c>
      <c r="O46" s="76"/>
      <c r="P46" s="76">
        <v>22325.460439999999</v>
      </c>
      <c r="Q46" s="76"/>
      <c r="R46" s="76">
        <v>20228.637965656366</v>
      </c>
      <c r="S46" s="76"/>
      <c r="T46" s="76">
        <v>23475</v>
      </c>
      <c r="U46" s="76"/>
      <c r="V46" s="76">
        <v>31773.290723650065</v>
      </c>
      <c r="W46" s="76"/>
      <c r="X46" s="76"/>
      <c r="Y46" s="99">
        <v>34.780994266828166</v>
      </c>
      <c r="Z46" s="99"/>
      <c r="AA46" s="99">
        <v>29.922289915862986</v>
      </c>
      <c r="AB46" s="100"/>
      <c r="AC46" s="99">
        <v>29.227667933773482</v>
      </c>
      <c r="AD46" s="100"/>
      <c r="AE46" s="100">
        <v>27.040989437968587</v>
      </c>
      <c r="AF46" s="100"/>
      <c r="AG46" s="100">
        <v>32.577941330638886</v>
      </c>
      <c r="AH46" s="84"/>
      <c r="AI46" s="100">
        <f t="shared" si="21"/>
        <v>27.995274170737538</v>
      </c>
      <c r="AJ46" s="100"/>
      <c r="AK46" s="100">
        <f t="shared" si="22"/>
        <v>27.981093091053182</v>
      </c>
      <c r="AL46" s="100"/>
      <c r="AM46" s="100">
        <f t="shared" si="23"/>
        <v>28.575562273548314</v>
      </c>
      <c r="AO46" s="100">
        <f t="shared" si="24"/>
        <v>28.524546802066762</v>
      </c>
      <c r="AQ46" s="100">
        <f t="shared" si="25"/>
        <v>24.428187891527401</v>
      </c>
      <c r="AS46" s="100">
        <f>V46/SUM(V$43:V$48)*100</f>
        <v>29.368409900502012</v>
      </c>
    </row>
    <row r="47" spans="1:46" s="4" customFormat="1" ht="12">
      <c r="A47" s="131" t="s">
        <v>26</v>
      </c>
      <c r="B47" s="76">
        <v>17777.49432358722</v>
      </c>
      <c r="C47" s="84"/>
      <c r="D47" s="76">
        <v>13602.76533758458</v>
      </c>
      <c r="E47" s="84"/>
      <c r="F47" s="76">
        <v>12870.595247637852</v>
      </c>
      <c r="G47" s="84"/>
      <c r="H47" s="76">
        <v>16402</v>
      </c>
      <c r="I47" s="84"/>
      <c r="J47" s="76">
        <v>22883.580836441222</v>
      </c>
      <c r="K47" s="76"/>
      <c r="L47" s="76">
        <v>27145.875079375506</v>
      </c>
      <c r="M47" s="76"/>
      <c r="N47" s="76">
        <v>18015</v>
      </c>
      <c r="O47" s="76"/>
      <c r="P47" s="76">
        <v>23898.8606</v>
      </c>
      <c r="Q47" s="76"/>
      <c r="R47" s="76">
        <v>20761.364554994765</v>
      </c>
      <c r="S47" s="76"/>
      <c r="T47" s="76">
        <v>19804</v>
      </c>
      <c r="U47" s="76"/>
      <c r="V47" s="76">
        <v>22334.945092220023</v>
      </c>
      <c r="W47" s="76"/>
      <c r="X47" s="76"/>
      <c r="Y47" s="99">
        <v>22.432246923943573</v>
      </c>
      <c r="Z47" s="99"/>
      <c r="AA47" s="99">
        <v>18.578359611439819</v>
      </c>
      <c r="AB47" s="100"/>
      <c r="AC47" s="99">
        <v>18.801746817658671</v>
      </c>
      <c r="AD47" s="100"/>
      <c r="AE47" s="100">
        <v>17.952169868111419</v>
      </c>
      <c r="AF47" s="100"/>
      <c r="AG47" s="100">
        <v>22.745075019117795</v>
      </c>
      <c r="AH47" s="84"/>
      <c r="AI47" s="100">
        <f t="shared" si="21"/>
        <v>23.755446183428468</v>
      </c>
      <c r="AJ47" s="100"/>
      <c r="AK47" s="100">
        <f t="shared" si="22"/>
        <v>25.494608134499448</v>
      </c>
      <c r="AL47" s="100"/>
      <c r="AM47" s="100">
        <f t="shared" si="23"/>
        <v>30.589442093591611</v>
      </c>
      <c r="AO47" s="100">
        <f t="shared" si="24"/>
        <v>29.275748368681754</v>
      </c>
      <c r="AQ47" s="100">
        <f t="shared" si="25"/>
        <v>20.608129201440196</v>
      </c>
      <c r="AS47" s="100">
        <f>V47/SUM(V$43:V$48)*100</f>
        <v>20.644440900963428</v>
      </c>
    </row>
    <row r="48" spans="1:46" s="2" customFormat="1" ht="12">
      <c r="A48" s="131" t="s">
        <v>27</v>
      </c>
      <c r="B48" s="76">
        <v>1685.5498956622232</v>
      </c>
      <c r="C48" s="85"/>
      <c r="D48" s="76">
        <v>1462.9174099057461</v>
      </c>
      <c r="E48" s="85"/>
      <c r="F48" s="76">
        <v>952.16239033543764</v>
      </c>
      <c r="G48" s="85"/>
      <c r="H48" s="76">
        <v>1389</v>
      </c>
      <c r="I48" s="85"/>
      <c r="J48" s="76">
        <v>2065.8388659790153</v>
      </c>
      <c r="K48" s="76"/>
      <c r="L48" s="76">
        <v>3244.1524530429733</v>
      </c>
      <c r="M48" s="76"/>
      <c r="N48" s="76">
        <v>2105</v>
      </c>
      <c r="O48" s="76"/>
      <c r="P48" s="76">
        <v>2334.8687279999999</v>
      </c>
      <c r="Q48" s="76"/>
      <c r="R48" s="76">
        <v>2148.6944668496199</v>
      </c>
      <c r="S48" s="76"/>
      <c r="T48" s="76">
        <v>2228</v>
      </c>
      <c r="U48" s="76"/>
      <c r="V48" s="76">
        <v>2549.08896211</v>
      </c>
      <c r="W48" s="76"/>
      <c r="X48" s="76"/>
      <c r="Y48" s="99">
        <v>2.1268841814200461</v>
      </c>
      <c r="Z48" s="100"/>
      <c r="AA48" s="99">
        <v>1.9980206265832066</v>
      </c>
      <c r="AB48" s="100"/>
      <c r="AC48" s="99">
        <v>1.3909470267639106</v>
      </c>
      <c r="AD48" s="100"/>
      <c r="AE48" s="100">
        <v>1.5202758167788539</v>
      </c>
      <c r="AF48" s="100"/>
      <c r="AG48" s="100">
        <v>2.0533351104419766</v>
      </c>
      <c r="AH48" s="85"/>
      <c r="AI48" s="100">
        <f t="shared" si="21"/>
        <v>2.838968675121182</v>
      </c>
      <c r="AJ48" s="100"/>
      <c r="AK48" s="100">
        <f t="shared" si="22"/>
        <v>2.9789703093600521</v>
      </c>
      <c r="AL48" s="100"/>
      <c r="AM48" s="100">
        <f t="shared" si="23"/>
        <v>2.9885245554883859</v>
      </c>
      <c r="AO48" s="100">
        <f t="shared" si="24"/>
        <v>3.0298894066447422</v>
      </c>
      <c r="AQ48" s="100">
        <f t="shared" si="25"/>
        <v>2.3184665653811733</v>
      </c>
      <c r="AS48" s="100">
        <f>V48/SUM(V$43:V$48)*100</f>
        <v>2.3561515917005278</v>
      </c>
    </row>
    <row r="49" spans="1:46" s="2" customFormat="1" ht="12">
      <c r="A49" s="132" t="s">
        <v>3</v>
      </c>
      <c r="B49" s="76">
        <v>159.02747285622436</v>
      </c>
      <c r="C49" s="85" t="s">
        <v>76</v>
      </c>
      <c r="D49" s="76">
        <v>1443.488819529626</v>
      </c>
      <c r="E49" s="85"/>
      <c r="F49" s="76">
        <v>468.77607017546472</v>
      </c>
      <c r="G49" s="85"/>
      <c r="H49" s="76">
        <v>168</v>
      </c>
      <c r="I49" s="85" t="s">
        <v>76</v>
      </c>
      <c r="J49" s="76">
        <v>108</v>
      </c>
      <c r="K49" s="76" t="s">
        <v>76</v>
      </c>
      <c r="L49" s="76">
        <v>61.187387851255956</v>
      </c>
      <c r="M49" s="76" t="s">
        <v>76</v>
      </c>
      <c r="N49" s="76">
        <v>0</v>
      </c>
      <c r="O49" s="76"/>
      <c r="P49" s="76">
        <v>40.990891490000003</v>
      </c>
      <c r="Q49" s="76" t="s">
        <v>76</v>
      </c>
      <c r="R49" s="76">
        <v>0</v>
      </c>
      <c r="S49" s="76"/>
      <c r="T49" s="76">
        <v>201</v>
      </c>
      <c r="U49" s="76" t="s">
        <v>76</v>
      </c>
      <c r="V49" s="76">
        <v>124.22895337</v>
      </c>
      <c r="W49" s="76" t="s">
        <v>76</v>
      </c>
      <c r="X49" s="76"/>
      <c r="Y49" s="98" t="s">
        <v>74</v>
      </c>
      <c r="Z49" s="100"/>
      <c r="AA49" s="98" t="s">
        <v>74</v>
      </c>
      <c r="AB49" s="100"/>
      <c r="AC49" s="98" t="s">
        <v>74</v>
      </c>
      <c r="AD49" s="100"/>
      <c r="AE49" s="98" t="s">
        <v>74</v>
      </c>
      <c r="AF49" s="100"/>
      <c r="AG49" s="98" t="s">
        <v>74</v>
      </c>
      <c r="AH49" s="85"/>
      <c r="AI49" s="102" t="s">
        <v>74</v>
      </c>
      <c r="AJ49" s="102"/>
      <c r="AK49" s="100">
        <f t="shared" si="22"/>
        <v>0</v>
      </c>
      <c r="AL49" s="100"/>
      <c r="AM49" s="98" t="s">
        <v>74</v>
      </c>
      <c r="AO49" s="100">
        <f>R49/SUM($N$43:$N$48)*100</f>
        <v>0</v>
      </c>
      <c r="AQ49" s="100">
        <f>T49/SUM(T$43:T$48)*100</f>
        <v>0.20916148098815793</v>
      </c>
      <c r="AS49" s="100">
        <f>V49/SUM(V$43:V$48)*100</f>
        <v>0.11482621853092677</v>
      </c>
    </row>
    <row r="50" spans="1:46" s="2" customFormat="1" ht="6.6" customHeight="1">
      <c r="A50" s="66"/>
      <c r="B50" s="77"/>
      <c r="C50" s="85"/>
      <c r="D50" s="77"/>
      <c r="E50" s="85"/>
      <c r="F50" s="77"/>
      <c r="G50" s="85"/>
      <c r="H50" s="77"/>
      <c r="I50" s="85"/>
      <c r="J50" s="85"/>
      <c r="K50" s="85"/>
      <c r="L50" s="85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100"/>
      <c r="Z50" s="100"/>
      <c r="AA50" s="100"/>
      <c r="AB50" s="100"/>
      <c r="AC50" s="100"/>
      <c r="AD50" s="100"/>
      <c r="AE50" s="100"/>
      <c r="AF50" s="100"/>
      <c r="AG50" s="85"/>
      <c r="AH50" s="85"/>
      <c r="AI50" s="85"/>
      <c r="AJ50" s="85"/>
    </row>
    <row r="51" spans="1:46" s="22" customFormat="1" ht="12">
      <c r="A51" s="128" t="s">
        <v>46</v>
      </c>
      <c r="B51" s="75">
        <v>79408.753921845506</v>
      </c>
      <c r="C51" s="90"/>
      <c r="D51" s="75">
        <v>74661.822526497883</v>
      </c>
      <c r="E51" s="90"/>
      <c r="F51" s="75">
        <v>68923.02860563522</v>
      </c>
      <c r="G51" s="90"/>
      <c r="H51" s="75">
        <v>91533</v>
      </c>
      <c r="I51" s="90"/>
      <c r="J51" s="75">
        <v>100717</v>
      </c>
      <c r="K51" s="90"/>
      <c r="L51" s="75">
        <f>SUM(L52:L54)</f>
        <v>114333</v>
      </c>
      <c r="M51" s="31"/>
      <c r="N51" s="75">
        <f>SUM(N52:N54)</f>
        <v>70662</v>
      </c>
      <c r="O51" s="75"/>
      <c r="P51" s="75">
        <f>SUM(P52:P54)</f>
        <v>78168.798935500003</v>
      </c>
      <c r="Q51" s="31"/>
      <c r="R51" s="75">
        <f>SUM(R52:R54)</f>
        <v>70916.597224221914</v>
      </c>
      <c r="S51" s="31"/>
      <c r="T51" s="75">
        <f>SUM(T52:T54)</f>
        <v>96300</v>
      </c>
      <c r="U51" s="75"/>
      <c r="V51" s="75">
        <f>SUM(V52:V54)</f>
        <v>108312.89436391025</v>
      </c>
      <c r="W51" s="75"/>
      <c r="X51" s="75"/>
      <c r="Y51" s="97">
        <v>99.999999999999304</v>
      </c>
      <c r="Z51" s="97"/>
      <c r="AA51" s="97">
        <v>100.00000000000026</v>
      </c>
      <c r="AB51" s="97"/>
      <c r="AC51" s="97">
        <v>99.999999999999872</v>
      </c>
      <c r="AD51" s="97"/>
      <c r="AE51" s="104">
        <v>100</v>
      </c>
      <c r="AF51" s="97"/>
      <c r="AG51" s="104">
        <v>100</v>
      </c>
      <c r="AH51" s="90"/>
      <c r="AI51" s="104">
        <f>SUM(AI52:AI53)</f>
        <v>100</v>
      </c>
      <c r="AJ51" s="104"/>
      <c r="AK51" s="104">
        <f>SUM(AK52:AK53)</f>
        <v>100</v>
      </c>
      <c r="AL51" s="104"/>
      <c r="AM51" s="104">
        <f t="shared" ref="AM51:AO51" si="26">SUM(AM52:AM53)</f>
        <v>100</v>
      </c>
      <c r="AO51" s="104">
        <f t="shared" si="26"/>
        <v>100</v>
      </c>
      <c r="AQ51" s="104">
        <f t="shared" ref="AQ51:AS51" si="27">SUM(AQ52:AQ53)</f>
        <v>100</v>
      </c>
      <c r="AS51" s="104">
        <f t="shared" si="27"/>
        <v>100</v>
      </c>
    </row>
    <row r="52" spans="1:46" s="4" customFormat="1" ht="13.5">
      <c r="A52" s="163" t="s">
        <v>153</v>
      </c>
      <c r="B52" s="76">
        <v>37750.748385730811</v>
      </c>
      <c r="C52" s="94"/>
      <c r="D52" s="76">
        <v>39412.827605794562</v>
      </c>
      <c r="E52" s="94"/>
      <c r="F52" s="76">
        <v>34233.369726946104</v>
      </c>
      <c r="G52" s="146"/>
      <c r="H52" s="76">
        <v>47960</v>
      </c>
      <c r="I52" s="146"/>
      <c r="J52" s="76">
        <v>49061</v>
      </c>
      <c r="K52" s="146"/>
      <c r="L52" s="76">
        <v>49626</v>
      </c>
      <c r="M52" s="5"/>
      <c r="N52" s="76">
        <v>28252</v>
      </c>
      <c r="O52" s="5"/>
      <c r="P52" s="76">
        <v>29377.381969999999</v>
      </c>
      <c r="Q52" s="5"/>
      <c r="R52" s="76">
        <v>26066.201162415895</v>
      </c>
      <c r="S52" s="5"/>
      <c r="T52" s="76">
        <v>40282</v>
      </c>
      <c r="U52" s="76"/>
      <c r="V52" s="76">
        <v>44574.053691800123</v>
      </c>
      <c r="W52" s="76"/>
      <c r="X52" s="76"/>
      <c r="Y52" s="99">
        <v>47.539781851866138</v>
      </c>
      <c r="Z52" s="101"/>
      <c r="AA52" s="99">
        <v>52.788461722598377</v>
      </c>
      <c r="AB52" s="100"/>
      <c r="AC52" s="99">
        <v>49.668986432420212</v>
      </c>
      <c r="AD52" s="100"/>
      <c r="AE52" s="100">
        <v>52.396403482896879</v>
      </c>
      <c r="AF52" s="100"/>
      <c r="AG52" s="100">
        <v>48.711736846808385</v>
      </c>
      <c r="AH52" s="146"/>
      <c r="AI52" s="100">
        <f>L52/SUM($L$52:$L$53)*100</f>
        <v>43.404791267613021</v>
      </c>
      <c r="AJ52" s="100"/>
      <c r="AK52" s="100">
        <f>N52/SUM($N$52:$N$53)*100</f>
        <v>39.981885596218618</v>
      </c>
      <c r="AL52" s="100"/>
      <c r="AM52" s="100">
        <f>P52/SUM($P$52:$P$53)*100</f>
        <v>37.593726687900769</v>
      </c>
      <c r="AN52" s="100"/>
      <c r="AO52" s="100">
        <f>R52/SUM($R$52:$R$53)*100</f>
        <v>36.756136338578941</v>
      </c>
      <c r="AP52" s="100"/>
      <c r="AQ52" s="100">
        <f>T52/SUM($T$52:$T$53)*100</f>
        <v>41.82969885773624</v>
      </c>
      <c r="AR52" s="100"/>
      <c r="AS52" s="100">
        <f>V52/SUM($V$52:$V$53)*100</f>
        <v>41.175408927772857</v>
      </c>
      <c r="AT52" s="100"/>
    </row>
    <row r="53" spans="1:46" s="4" customFormat="1" ht="13.5">
      <c r="A53" s="163" t="s">
        <v>154</v>
      </c>
      <c r="B53" s="76">
        <v>41658.005536114695</v>
      </c>
      <c r="C53" s="84"/>
      <c r="D53" s="76">
        <v>35248.994920703313</v>
      </c>
      <c r="E53" s="84"/>
      <c r="F53" s="76">
        <v>34689.658878689115</v>
      </c>
      <c r="G53" s="141"/>
      <c r="H53" s="76">
        <v>43573</v>
      </c>
      <c r="I53" s="141"/>
      <c r="J53" s="76">
        <v>51656</v>
      </c>
      <c r="K53" s="141"/>
      <c r="L53" s="76">
        <v>64707</v>
      </c>
      <c r="M53" s="17"/>
      <c r="N53" s="17">
        <v>42410</v>
      </c>
      <c r="O53" s="17"/>
      <c r="P53" s="76">
        <v>48766.99093</v>
      </c>
      <c r="Q53" s="17"/>
      <c r="R53" s="76">
        <v>44850.396061806015</v>
      </c>
      <c r="S53" s="17"/>
      <c r="T53" s="76">
        <v>56018</v>
      </c>
      <c r="U53" s="76"/>
      <c r="V53" s="76">
        <v>63680.010694030127</v>
      </c>
      <c r="W53" s="76"/>
      <c r="X53" s="76"/>
      <c r="Y53" s="99">
        <v>52.460218148133166</v>
      </c>
      <c r="Z53" s="99"/>
      <c r="AA53" s="99">
        <v>47.211538277401885</v>
      </c>
      <c r="AB53" s="100"/>
      <c r="AC53" s="99">
        <v>50.33101356757966</v>
      </c>
      <c r="AD53" s="100"/>
      <c r="AE53" s="100">
        <v>47.603596517103121</v>
      </c>
      <c r="AF53" s="100"/>
      <c r="AG53" s="100">
        <v>51.288263153191615</v>
      </c>
      <c r="AH53" s="141"/>
      <c r="AI53" s="100">
        <f>L53/SUM($L$52:$L$53)*100</f>
        <v>56.595208732386972</v>
      </c>
      <c r="AJ53" s="100"/>
      <c r="AK53" s="100">
        <f>N53/SUM($N$52:$N$53)*100</f>
        <v>60.018114403781389</v>
      </c>
      <c r="AL53" s="100"/>
      <c r="AM53" s="100">
        <f>P53/SUM($P$52:$P$53)*100</f>
        <v>62.406273312099223</v>
      </c>
      <c r="AO53" s="100">
        <f>R53/SUM($R$52:$R$53)*100</f>
        <v>63.243863661421052</v>
      </c>
      <c r="AQ53" s="100">
        <f>T53/SUM($T$52:$T$53)*100</f>
        <v>58.17030114226376</v>
      </c>
      <c r="AS53" s="100">
        <f>V53/SUM($V$52:$V$53)*100</f>
        <v>58.82459107222715</v>
      </c>
    </row>
    <row r="54" spans="1:46" s="4" customFormat="1" ht="12">
      <c r="A54" s="132" t="s">
        <v>3</v>
      </c>
      <c r="B54" s="76">
        <v>0</v>
      </c>
      <c r="C54" s="84"/>
      <c r="D54" s="76">
        <v>0</v>
      </c>
      <c r="E54" s="84"/>
      <c r="F54" s="76">
        <v>0</v>
      </c>
      <c r="G54" s="141"/>
      <c r="H54" s="76">
        <v>0</v>
      </c>
      <c r="I54" s="141"/>
      <c r="J54" s="76">
        <v>0</v>
      </c>
      <c r="K54" s="141"/>
      <c r="L54" s="76">
        <v>0</v>
      </c>
      <c r="M54" s="17"/>
      <c r="N54" s="76">
        <v>0</v>
      </c>
      <c r="O54" s="17"/>
      <c r="P54" s="76">
        <v>24.426035500000001</v>
      </c>
      <c r="Q54" s="17" t="s">
        <v>76</v>
      </c>
      <c r="R54" s="76">
        <v>0</v>
      </c>
      <c r="S54" s="17"/>
      <c r="T54" s="76">
        <v>0</v>
      </c>
      <c r="U54" s="76"/>
      <c r="V54" s="76">
        <v>58.829978080000004</v>
      </c>
      <c r="W54" s="76" t="s">
        <v>76</v>
      </c>
      <c r="X54" s="76"/>
      <c r="Y54" s="76">
        <v>0</v>
      </c>
      <c r="Z54" s="84"/>
      <c r="AA54" s="76">
        <v>0</v>
      </c>
      <c r="AB54" s="84"/>
      <c r="AC54" s="76">
        <v>0</v>
      </c>
      <c r="AD54" s="141"/>
      <c r="AE54" s="76">
        <v>0</v>
      </c>
      <c r="AF54" s="141"/>
      <c r="AG54" s="76">
        <v>0</v>
      </c>
      <c r="AH54" s="141"/>
      <c r="AI54" s="76">
        <v>0</v>
      </c>
      <c r="AJ54" s="17"/>
      <c r="AK54" s="76">
        <v>0</v>
      </c>
      <c r="AL54" s="100"/>
      <c r="AM54" s="98" t="s">
        <v>74</v>
      </c>
      <c r="AO54" s="76">
        <v>0</v>
      </c>
      <c r="AQ54" s="76">
        <v>0</v>
      </c>
      <c r="AS54" s="76">
        <v>0</v>
      </c>
    </row>
    <row r="55" spans="1:46" s="4" customFormat="1" ht="6.6" customHeight="1">
      <c r="A55" s="65"/>
      <c r="B55" s="80"/>
      <c r="C55" s="95"/>
      <c r="D55" s="80"/>
      <c r="E55" s="95"/>
      <c r="F55" s="80"/>
      <c r="G55" s="183"/>
      <c r="H55" s="80"/>
      <c r="I55" s="183"/>
      <c r="J55" s="183"/>
      <c r="K55" s="183"/>
      <c r="L55" s="183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101"/>
      <c r="Z55" s="101"/>
      <c r="AA55" s="103"/>
      <c r="AB55" s="103"/>
      <c r="AC55" s="103"/>
      <c r="AD55" s="103"/>
      <c r="AE55" s="103"/>
      <c r="AF55" s="103"/>
      <c r="AG55" s="104"/>
      <c r="AH55" s="183"/>
      <c r="AI55" s="183"/>
      <c r="AJ55" s="183"/>
    </row>
    <row r="56" spans="1:46" s="22" customFormat="1" ht="12">
      <c r="A56" s="164" t="s">
        <v>47</v>
      </c>
      <c r="B56" s="75">
        <v>79408.75392184552</v>
      </c>
      <c r="C56" s="90"/>
      <c r="D56" s="75">
        <v>74661.822526497897</v>
      </c>
      <c r="E56" s="90"/>
      <c r="F56" s="75">
        <v>68923.028605635292</v>
      </c>
      <c r="G56" s="181"/>
      <c r="H56" s="75">
        <v>91533</v>
      </c>
      <c r="I56" s="181"/>
      <c r="J56" s="75">
        <v>100717</v>
      </c>
      <c r="K56" s="181"/>
      <c r="L56" s="75">
        <f>SUM(L57:L61)</f>
        <v>114333.40467128187</v>
      </c>
      <c r="M56" s="31"/>
      <c r="N56" s="75">
        <f>SUM(N57:N61)</f>
        <v>70662</v>
      </c>
      <c r="O56" s="75"/>
      <c r="P56" s="75">
        <f t="shared" ref="P56:R56" si="28">SUM(P57:P61)</f>
        <v>78168.798936420004</v>
      </c>
      <c r="Q56" s="31"/>
      <c r="R56" s="75">
        <f t="shared" si="28"/>
        <v>70916.597224221769</v>
      </c>
      <c r="S56" s="31"/>
      <c r="T56" s="75">
        <f t="shared" ref="T56:V56" si="29">SUM(T57:T61)</f>
        <v>96301</v>
      </c>
      <c r="U56" s="75"/>
      <c r="V56" s="75">
        <f t="shared" si="29"/>
        <v>108312.89436391013</v>
      </c>
      <c r="W56" s="75"/>
      <c r="X56" s="75"/>
      <c r="Y56" s="97">
        <v>99.999999999999332</v>
      </c>
      <c r="Z56" s="97"/>
      <c r="AA56" s="97">
        <v>100.00000000000033</v>
      </c>
      <c r="AB56" s="97"/>
      <c r="AC56" s="97">
        <v>99.999999999999986</v>
      </c>
      <c r="AD56" s="97"/>
      <c r="AE56" s="104">
        <v>100</v>
      </c>
      <c r="AF56" s="97"/>
      <c r="AG56" s="104">
        <v>100</v>
      </c>
      <c r="AH56" s="181"/>
      <c r="AI56" s="104">
        <f>SUM(AI57:AI60)</f>
        <v>100</v>
      </c>
      <c r="AJ56" s="104"/>
      <c r="AK56" s="104">
        <f>SUM(AK57:AK60)</f>
        <v>100</v>
      </c>
      <c r="AL56" s="104"/>
      <c r="AM56" s="104">
        <f t="shared" ref="AM56:AO56" si="30">SUM(AM57:AM60)</f>
        <v>100.00000000000001</v>
      </c>
      <c r="AO56" s="104">
        <f t="shared" si="30"/>
        <v>99.999999999999986</v>
      </c>
      <c r="AQ56" s="104">
        <f t="shared" ref="AQ56:AS56" si="31">SUM(AQ57:AQ60)</f>
        <v>99.999999999999986</v>
      </c>
      <c r="AS56" s="104">
        <f t="shared" si="31"/>
        <v>100</v>
      </c>
    </row>
    <row r="57" spans="1:46" s="4" customFormat="1" ht="12">
      <c r="A57" s="165" t="s">
        <v>114</v>
      </c>
      <c r="B57" s="76">
        <v>38490.621209835823</v>
      </c>
      <c r="C57" s="141"/>
      <c r="D57" s="76">
        <v>42530.823408222648</v>
      </c>
      <c r="E57" s="84"/>
      <c r="F57" s="76">
        <v>37394.967165660506</v>
      </c>
      <c r="G57" s="141"/>
      <c r="H57" s="76">
        <v>48407</v>
      </c>
      <c r="I57" s="141"/>
      <c r="J57" s="76">
        <v>53543</v>
      </c>
      <c r="K57" s="76"/>
      <c r="L57" s="76">
        <v>58635.679461589345</v>
      </c>
      <c r="M57" s="76"/>
      <c r="N57" s="76">
        <v>34007</v>
      </c>
      <c r="O57" s="76"/>
      <c r="P57" s="76">
        <v>36467.156479999998</v>
      </c>
      <c r="Q57" s="76"/>
      <c r="R57" s="76">
        <v>34541.472455695839</v>
      </c>
      <c r="S57" s="76"/>
      <c r="T57" s="76">
        <v>53824</v>
      </c>
      <c r="U57" s="76"/>
      <c r="V57" s="76">
        <v>59364.908078379995</v>
      </c>
      <c r="W57" s="76"/>
      <c r="X57" s="76"/>
      <c r="Y57" s="99">
        <v>48.520109979422855</v>
      </c>
      <c r="Z57" s="99"/>
      <c r="AA57" s="99">
        <v>57.126272163090817</v>
      </c>
      <c r="AB57" s="100"/>
      <c r="AC57" s="99">
        <v>54.461982997373461</v>
      </c>
      <c r="AD57" s="100"/>
      <c r="AE57" s="100">
        <v>52.892841923535002</v>
      </c>
      <c r="AF57" s="100"/>
      <c r="AG57" s="102">
        <v>53.172916501151981</v>
      </c>
      <c r="AH57" s="141"/>
      <c r="AI57" s="102">
        <f>L57/SUM($L$57:$L$60)*100</f>
        <v>51.311203587028039</v>
      </c>
      <c r="AJ57" s="102"/>
      <c r="AK57" s="102">
        <f>N57/SUM($N$57:$N$60)*100</f>
        <v>48.135146994295738</v>
      </c>
      <c r="AL57" s="102"/>
      <c r="AM57" s="102">
        <f>P57/SUM($P$57:$P$60)*100</f>
        <v>46.664286671063735</v>
      </c>
      <c r="AO57" s="102">
        <f>R57/SUM($R$57:$R$60)*100</f>
        <v>48.752981313865192</v>
      </c>
      <c r="AQ57" s="102">
        <f>T57/SUM(T$57:T$60)*100</f>
        <v>56.062578770297996</v>
      </c>
      <c r="AS57" s="102">
        <f>V57/SUM(V$57:V$60)*100</f>
        <v>55.05586600848487</v>
      </c>
    </row>
    <row r="58" spans="1:46" s="4" customFormat="1" ht="12">
      <c r="A58" s="165" t="s">
        <v>115</v>
      </c>
      <c r="B58" s="76">
        <v>4539.2388059224268</v>
      </c>
      <c r="C58" s="141"/>
      <c r="D58" s="76">
        <v>3342.9948934211934</v>
      </c>
      <c r="E58" s="84"/>
      <c r="F58" s="76">
        <v>1822.1890137337341</v>
      </c>
      <c r="G58" s="141"/>
      <c r="H58" s="76">
        <v>2425</v>
      </c>
      <c r="I58" s="141"/>
      <c r="J58" s="76">
        <v>2363</v>
      </c>
      <c r="K58" s="76"/>
      <c r="L58" s="76">
        <v>3876.5112561774927</v>
      </c>
      <c r="M58" s="76"/>
      <c r="N58" s="76">
        <v>3029</v>
      </c>
      <c r="O58" s="76"/>
      <c r="P58" s="76">
        <v>3677.3014039999998</v>
      </c>
      <c r="Q58" s="76"/>
      <c r="R58" s="76">
        <v>2745.4325652128382</v>
      </c>
      <c r="S58" s="76"/>
      <c r="T58" s="76">
        <v>3073</v>
      </c>
      <c r="U58" s="76"/>
      <c r="V58" s="76">
        <v>4401.1715285099963</v>
      </c>
      <c r="W58" s="76"/>
      <c r="X58" s="76"/>
      <c r="Y58" s="99">
        <v>5.722026799347665</v>
      </c>
      <c r="Z58" s="99"/>
      <c r="AA58" s="99">
        <v>4.4902219335937046</v>
      </c>
      <c r="AB58" s="100"/>
      <c r="AC58" s="99">
        <v>2.6538337804745726</v>
      </c>
      <c r="AD58" s="100"/>
      <c r="AE58" s="100">
        <v>2.6497230083370664</v>
      </c>
      <c r="AF58" s="100"/>
      <c r="AG58" s="102">
        <v>2.3466671963136569</v>
      </c>
      <c r="AH58" s="141"/>
      <c r="AI58" s="102">
        <f>L58/SUM($L$57:$L$60)*100</f>
        <v>3.3922768542902064</v>
      </c>
      <c r="AJ58" s="102"/>
      <c r="AK58" s="102">
        <f>N58/SUM($N$57:$N$60)*100</f>
        <v>4.2873926028676976</v>
      </c>
      <c r="AL58" s="102"/>
      <c r="AM58" s="102">
        <f>P58/SUM($P$57:$P$60)*100</f>
        <v>4.7055669664365665</v>
      </c>
      <c r="AO58" s="102">
        <f>R58/SUM($R$57:$R$60)*100</f>
        <v>3.8749946957813348</v>
      </c>
      <c r="AQ58" s="102">
        <f t="shared" ref="AQ58:AQ59" si="32">T58/SUM(T$57:T$60)*100</f>
        <v>3.2008082743966582</v>
      </c>
      <c r="AS58" s="102">
        <f>V58/SUM(V$57:V$60)*100</f>
        <v>4.0817095115195077</v>
      </c>
    </row>
    <row r="59" spans="1:46" s="4" customFormat="1" ht="12">
      <c r="A59" s="165" t="s">
        <v>116</v>
      </c>
      <c r="B59" s="76">
        <v>30200.940963547931</v>
      </c>
      <c r="C59" s="141"/>
      <c r="D59" s="76">
        <v>21852.095914134137</v>
      </c>
      <c r="E59" s="84"/>
      <c r="F59" s="76">
        <v>22325.577584740313</v>
      </c>
      <c r="G59" s="141"/>
      <c r="H59" s="76">
        <v>34456</v>
      </c>
      <c r="I59" s="141"/>
      <c r="J59" s="76">
        <v>38896</v>
      </c>
      <c r="K59" s="76"/>
      <c r="L59" s="76">
        <v>44507.713476933757</v>
      </c>
      <c r="M59" s="76"/>
      <c r="N59" s="76">
        <v>30646</v>
      </c>
      <c r="O59" s="76"/>
      <c r="P59" s="76">
        <v>36076.033860000003</v>
      </c>
      <c r="Q59" s="76"/>
      <c r="R59" s="76">
        <v>31044.577211957927</v>
      </c>
      <c r="S59" s="76"/>
      <c r="T59" s="76">
        <v>34974</v>
      </c>
      <c r="U59" s="76"/>
      <c r="V59" s="76">
        <v>40710.97081510014</v>
      </c>
      <c r="W59" s="76"/>
      <c r="X59" s="76"/>
      <c r="Y59" s="99">
        <v>38.070390421730806</v>
      </c>
      <c r="Z59" s="99"/>
      <c r="AA59" s="99">
        <v>29.351154727078416</v>
      </c>
      <c r="AB59" s="100"/>
      <c r="AC59" s="99">
        <v>32.51494302536026</v>
      </c>
      <c r="AD59" s="100"/>
      <c r="AE59" s="100">
        <v>37.649012773303902</v>
      </c>
      <c r="AF59" s="100"/>
      <c r="AG59" s="102">
        <v>38.627155001191703</v>
      </c>
      <c r="AH59" s="141"/>
      <c r="AI59" s="102">
        <f>L59/SUM($L$57:$L$60)*100</f>
        <v>38.94803246722978</v>
      </c>
      <c r="AJ59" s="102"/>
      <c r="AK59" s="102">
        <f>N59/SUM($N$57:$N$60)*100</f>
        <v>43.377825588472589</v>
      </c>
      <c r="AL59" s="102"/>
      <c r="AM59" s="102">
        <f>P59/SUM($P$57:$P$60)*100</f>
        <v>46.163796371711022</v>
      </c>
      <c r="AO59" s="102">
        <f>R59/SUM($R$57:$R$60)*100</f>
        <v>43.817347238242974</v>
      </c>
      <c r="AQ59" s="102">
        <f t="shared" si="32"/>
        <v>36.428593748372514</v>
      </c>
      <c r="AS59" s="102">
        <f>V59/SUM(V$57:V$60)*100</f>
        <v>37.755937418654483</v>
      </c>
    </row>
    <row r="60" spans="1:46" s="4" customFormat="1" ht="13.5">
      <c r="A60" s="166" t="s">
        <v>155</v>
      </c>
      <c r="B60" s="76">
        <v>6098.4116423454398</v>
      </c>
      <c r="C60" s="141"/>
      <c r="D60" s="76">
        <v>6724.6350635462059</v>
      </c>
      <c r="E60" s="84"/>
      <c r="F60" s="76">
        <v>7119.7810904272974</v>
      </c>
      <c r="G60" s="141"/>
      <c r="H60" s="76">
        <v>6231</v>
      </c>
      <c r="I60" s="141"/>
      <c r="J60" s="76">
        <v>5894</v>
      </c>
      <c r="K60" s="76"/>
      <c r="L60" s="76">
        <v>7254.7090720460774</v>
      </c>
      <c r="M60" s="76"/>
      <c r="N60" s="76">
        <v>2967</v>
      </c>
      <c r="O60" s="76"/>
      <c r="P60" s="76">
        <v>1927.4005340000001</v>
      </c>
      <c r="Q60" s="76"/>
      <c r="R60" s="76">
        <v>2518.4873993953656</v>
      </c>
      <c r="S60" s="76"/>
      <c r="T60" s="76">
        <v>4136</v>
      </c>
      <c r="U60" s="76"/>
      <c r="V60" s="76">
        <v>3349.6216155200004</v>
      </c>
      <c r="W60" s="76"/>
      <c r="X60" s="76"/>
      <c r="Y60" s="99">
        <v>7.6874727994979946</v>
      </c>
      <c r="Z60" s="99"/>
      <c r="AA60" s="99">
        <v>9.0323511762373787</v>
      </c>
      <c r="AB60" s="100"/>
      <c r="AC60" s="99">
        <v>10.369240196791695</v>
      </c>
      <c r="AD60" s="100"/>
      <c r="AE60" s="100">
        <v>6.8084222948240249</v>
      </c>
      <c r="AF60" s="100"/>
      <c r="AG60" s="102">
        <v>5.8532613013426555</v>
      </c>
      <c r="AH60" s="141"/>
      <c r="AI60" s="102">
        <f>L60/SUM($L$57:$L$60)*100</f>
        <v>6.3484870914519735</v>
      </c>
      <c r="AJ60" s="102"/>
      <c r="AK60" s="102">
        <f>N60/SUM($N$57:$N$60)*100</f>
        <v>4.1996348143639688</v>
      </c>
      <c r="AL60" s="102"/>
      <c r="AM60" s="102">
        <f>P60/SUM($P$57:$P$60)*100</f>
        <v>2.4663499907886797</v>
      </c>
      <c r="AO60" s="102">
        <f>R60/SUM($R$57:$R$60)*100</f>
        <v>3.5546767521105007</v>
      </c>
      <c r="AQ60" s="102">
        <f>T60/SUM(T$57:T$60)*100</f>
        <v>4.3080192069328271</v>
      </c>
      <c r="AS60" s="102">
        <f>V60/SUM(V$57:V$60)*100</f>
        <v>3.1064870613411433</v>
      </c>
    </row>
    <row r="61" spans="1:46" s="4" customFormat="1" ht="12">
      <c r="A61" s="73" t="s">
        <v>3</v>
      </c>
      <c r="B61" s="76">
        <v>79.541300193901705</v>
      </c>
      <c r="C61" s="141" t="s">
        <v>76</v>
      </c>
      <c r="D61" s="76">
        <v>211.27324717372471</v>
      </c>
      <c r="E61" s="84" t="s">
        <v>76</v>
      </c>
      <c r="F61" s="76">
        <v>260.51375107344825</v>
      </c>
      <c r="G61" s="141" t="s">
        <v>76</v>
      </c>
      <c r="H61" s="76">
        <v>14</v>
      </c>
      <c r="I61" s="141" t="s">
        <v>76</v>
      </c>
      <c r="J61" s="76">
        <v>21</v>
      </c>
      <c r="K61" s="76" t="s">
        <v>76</v>
      </c>
      <c r="L61" s="76">
        <v>58.791404535199966</v>
      </c>
      <c r="M61" s="76" t="s">
        <v>76</v>
      </c>
      <c r="N61" s="76">
        <v>13</v>
      </c>
      <c r="O61" s="76" t="s">
        <v>76</v>
      </c>
      <c r="P61" s="76">
        <v>20.906658419999999</v>
      </c>
      <c r="Q61" s="76" t="s">
        <v>76</v>
      </c>
      <c r="R61" s="76">
        <v>66.62759195979109</v>
      </c>
      <c r="S61" s="76" t="s">
        <v>76</v>
      </c>
      <c r="T61" s="76">
        <v>294</v>
      </c>
      <c r="U61" s="76" t="s">
        <v>76</v>
      </c>
      <c r="V61" s="76">
        <v>486.22232639999999</v>
      </c>
      <c r="W61" s="76" t="s">
        <v>76</v>
      </c>
      <c r="X61" s="76"/>
      <c r="Y61" s="98" t="s">
        <v>74</v>
      </c>
      <c r="Z61" s="98"/>
      <c r="AA61" s="98" t="s">
        <v>74</v>
      </c>
      <c r="AB61" s="100"/>
      <c r="AC61" s="98" t="s">
        <v>74</v>
      </c>
      <c r="AD61" s="100"/>
      <c r="AE61" s="98" t="s">
        <v>74</v>
      </c>
      <c r="AF61" s="100"/>
      <c r="AG61" s="102" t="s">
        <v>74</v>
      </c>
      <c r="AH61" s="141"/>
      <c r="AI61" s="102" t="s">
        <v>74</v>
      </c>
      <c r="AJ61" s="102"/>
      <c r="AK61" s="102" t="s">
        <v>74</v>
      </c>
      <c r="AL61" s="102"/>
      <c r="AM61" s="102" t="s">
        <v>74</v>
      </c>
      <c r="AO61" s="102" t="s">
        <v>74</v>
      </c>
      <c r="AQ61" s="102" t="s">
        <v>74</v>
      </c>
      <c r="AS61" s="102" t="s">
        <v>74</v>
      </c>
    </row>
    <row r="62" spans="1:46" s="2" customFormat="1" ht="6.6" customHeight="1" thickBot="1">
      <c r="A62" s="13"/>
      <c r="B62" s="18"/>
      <c r="C62" s="89"/>
      <c r="D62" s="18"/>
      <c r="E62" s="89"/>
      <c r="F62" s="18"/>
      <c r="G62" s="89"/>
      <c r="H62" s="18"/>
      <c r="I62" s="89"/>
      <c r="J62" s="89"/>
      <c r="K62" s="89"/>
      <c r="L62" s="89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2"/>
      <c r="Z62" s="40"/>
      <c r="AA62" s="42"/>
      <c r="AB62" s="42"/>
      <c r="AC62" s="42"/>
      <c r="AD62" s="42"/>
      <c r="AE62" s="42"/>
      <c r="AF62" s="42"/>
      <c r="AG62" s="89"/>
      <c r="AH62" s="89"/>
      <c r="AI62" s="89"/>
      <c r="AJ62" s="89"/>
      <c r="AK62" s="89"/>
      <c r="AL62" s="40"/>
      <c r="AM62" s="40"/>
      <c r="AN62" s="40"/>
      <c r="AO62" s="40"/>
      <c r="AP62" s="40"/>
      <c r="AQ62" s="40"/>
      <c r="AR62" s="40"/>
      <c r="AS62" s="40"/>
      <c r="AT62" s="40"/>
    </row>
    <row r="63" spans="1:46" s="20" customFormat="1" ht="6.6" customHeight="1">
      <c r="B63" s="60"/>
      <c r="C63" s="113"/>
      <c r="E63" s="113"/>
      <c r="G63" s="113"/>
      <c r="I63" s="113"/>
      <c r="J63" s="113"/>
      <c r="K63" s="113"/>
      <c r="L63" s="113"/>
      <c r="Y63" s="60"/>
      <c r="AG63" s="113"/>
      <c r="AH63" s="113"/>
      <c r="AI63" s="113"/>
      <c r="AJ63" s="113"/>
    </row>
    <row r="64" spans="1:46" s="20" customFormat="1" ht="13.5">
      <c r="A64" s="167" t="s">
        <v>178</v>
      </c>
      <c r="B64" s="59"/>
      <c r="C64" s="113"/>
      <c r="E64" s="113"/>
      <c r="G64" s="113"/>
      <c r="I64" s="113"/>
      <c r="J64" s="113"/>
      <c r="K64" s="113"/>
      <c r="L64" s="113"/>
      <c r="Y64" s="59"/>
      <c r="AG64" s="113"/>
      <c r="AH64" s="113"/>
      <c r="AI64" s="113"/>
      <c r="AJ64" s="113"/>
    </row>
    <row r="65" spans="1:36" s="20" customFormat="1" ht="13.5">
      <c r="A65" s="167" t="s">
        <v>179</v>
      </c>
      <c r="B65" s="59"/>
      <c r="C65" s="113"/>
      <c r="E65" s="113"/>
      <c r="G65" s="113"/>
      <c r="I65" s="113"/>
      <c r="J65" s="113"/>
      <c r="K65" s="113"/>
      <c r="L65" s="113"/>
      <c r="Y65" s="59"/>
      <c r="AG65" s="113"/>
      <c r="AH65" s="113"/>
      <c r="AI65" s="113"/>
      <c r="AJ65" s="113"/>
    </row>
    <row r="66" spans="1:36" s="20" customFormat="1" ht="13.5">
      <c r="A66" s="168" t="s">
        <v>180</v>
      </c>
      <c r="B66" s="57"/>
      <c r="C66" s="116"/>
      <c r="D66" s="58"/>
      <c r="E66" s="116"/>
      <c r="F66" s="58"/>
      <c r="G66" s="116"/>
      <c r="H66" s="58"/>
      <c r="I66" s="116"/>
      <c r="J66" s="116"/>
      <c r="K66" s="116"/>
      <c r="L66" s="116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7"/>
      <c r="Z66" s="58"/>
      <c r="AG66" s="116"/>
      <c r="AH66" s="116"/>
      <c r="AI66" s="116"/>
      <c r="AJ66" s="116"/>
    </row>
    <row r="67" spans="1:36" s="20" customFormat="1" ht="12" customHeight="1">
      <c r="A67" s="411" t="s">
        <v>151</v>
      </c>
      <c r="B67" s="411"/>
      <c r="C67" s="411"/>
      <c r="D67" s="411"/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411"/>
      <c r="W67" s="411"/>
      <c r="X67" s="411"/>
      <c r="Y67" s="411"/>
      <c r="Z67" s="411"/>
      <c r="AA67" s="411"/>
      <c r="AB67" s="411"/>
      <c r="AC67" s="411"/>
      <c r="AD67" s="411"/>
      <c r="AE67" s="411"/>
      <c r="AF67" s="411"/>
    </row>
    <row r="68" spans="1:36" s="124" customFormat="1" ht="11.25">
      <c r="A68" s="123" t="s">
        <v>66</v>
      </c>
      <c r="B68" s="52"/>
      <c r="C68" s="155"/>
      <c r="D68" s="156"/>
      <c r="E68" s="134"/>
      <c r="F68" s="156"/>
      <c r="G68" s="134"/>
      <c r="H68" s="156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20"/>
      <c r="Z68" s="20"/>
      <c r="AA68" s="20"/>
      <c r="AB68" s="20"/>
      <c r="AC68" s="20"/>
      <c r="AD68" s="20"/>
      <c r="AE68" s="20"/>
      <c r="AF68" s="20"/>
      <c r="AG68" s="134"/>
      <c r="AH68" s="134"/>
      <c r="AI68" s="134"/>
      <c r="AJ68" s="134"/>
    </row>
    <row r="69" spans="1:36" s="20" customFormat="1" ht="11.25">
      <c r="A69" s="20" t="s">
        <v>105</v>
      </c>
      <c r="B69" s="56"/>
      <c r="C69" s="135"/>
      <c r="D69" s="125"/>
      <c r="E69" s="136"/>
      <c r="F69" s="125"/>
      <c r="G69" s="136"/>
      <c r="H69" s="125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AG69" s="136"/>
      <c r="AH69" s="136"/>
      <c r="AI69" s="136"/>
      <c r="AJ69" s="136"/>
    </row>
    <row r="70" spans="1:36" s="20" customFormat="1" ht="11.25">
      <c r="A70" s="20" t="s">
        <v>220</v>
      </c>
      <c r="C70" s="133"/>
      <c r="E70" s="134"/>
      <c r="G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AG70" s="134"/>
      <c r="AH70" s="134"/>
      <c r="AI70" s="134"/>
      <c r="AJ70" s="134"/>
    </row>
  </sheetData>
  <mergeCells count="26">
    <mergeCell ref="AS10:AT10"/>
    <mergeCell ref="Y7:AT7"/>
    <mergeCell ref="H10:I10"/>
    <mergeCell ref="R10:S10"/>
    <mergeCell ref="B7:S7"/>
    <mergeCell ref="B4:AN4"/>
    <mergeCell ref="AG10:AH10"/>
    <mergeCell ref="AI10:AJ10"/>
    <mergeCell ref="AK10:AL10"/>
    <mergeCell ref="AM10:AN10"/>
    <mergeCell ref="P10:Q10"/>
    <mergeCell ref="AQ10:AR10"/>
    <mergeCell ref="AO10:AP10"/>
    <mergeCell ref="A1:AP1"/>
    <mergeCell ref="A67:AF67"/>
    <mergeCell ref="B10:C10"/>
    <mergeCell ref="D10:E10"/>
    <mergeCell ref="Y10:Z10"/>
    <mergeCell ref="AA10:AB10"/>
    <mergeCell ref="AE10:AF10"/>
    <mergeCell ref="F10:G10"/>
    <mergeCell ref="AC10:AD10"/>
    <mergeCell ref="J10:K10"/>
    <mergeCell ref="L10:M10"/>
    <mergeCell ref="A4:A10"/>
    <mergeCell ref="N10:O10"/>
  </mergeCells>
  <phoneticPr fontId="16" type="noConversion"/>
  <printOptions horizontalCentered="1"/>
  <pageMargins left="0.78740157480314965" right="0.78740157480314965" top="0.78740157480314965" bottom="0.78740157480314965" header="0.39370078740157483" footer="0.39370078740157483"/>
  <pageSetup scale="7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102"/>
  <sheetViews>
    <sheetView showGridLines="0" zoomScaleNormal="100" workbookViewId="0">
      <pane xSplit="1" ySplit="11" topLeftCell="B12" activePane="bottomRight" state="frozen"/>
      <selection sqref="A1:XFD1"/>
      <selection pane="topRight" sqref="A1:XFD1"/>
      <selection pane="bottomLeft" sqref="A1:XFD1"/>
      <selection pane="bottomRight" activeCell="A2" sqref="A2"/>
    </sheetView>
  </sheetViews>
  <sheetFormatPr baseColWidth="10" defaultColWidth="11.42578125" defaultRowHeight="12.75"/>
  <cols>
    <col min="1" max="1" width="32.42578125" style="54" customWidth="1"/>
    <col min="2" max="2" width="8.7109375" style="54" customWidth="1"/>
    <col min="3" max="3" width="2.7109375" style="117" customWidth="1"/>
    <col min="4" max="4" width="8.7109375" style="54" customWidth="1"/>
    <col min="5" max="5" width="2.7109375" style="117" customWidth="1"/>
    <col min="6" max="6" width="8.7109375" style="54" customWidth="1"/>
    <col min="7" max="7" width="2.7109375" style="117" customWidth="1"/>
    <col min="8" max="8" width="8.7109375" style="54" customWidth="1"/>
    <col min="9" max="9" width="2.7109375" style="117" customWidth="1"/>
    <col min="10" max="10" width="8.7109375" style="117" customWidth="1"/>
    <col min="11" max="11" width="2.7109375" style="117" customWidth="1"/>
    <col min="12" max="12" width="8.7109375" style="117" customWidth="1"/>
    <col min="13" max="13" width="2.7109375" style="117" customWidth="1"/>
    <col min="14" max="14" width="8.85546875" style="117" customWidth="1"/>
    <col min="15" max="15" width="2.7109375" style="117" customWidth="1"/>
    <col min="16" max="16" width="8.7109375" style="117" customWidth="1"/>
    <col min="17" max="17" width="2.7109375" style="117" customWidth="1"/>
    <col min="18" max="18" width="7.5703125" style="117" bestFit="1" customWidth="1"/>
    <col min="19" max="19" width="1.7109375" style="54" customWidth="1"/>
    <col min="20" max="20" width="7.5703125" style="117" bestFit="1" customWidth="1"/>
    <col min="21" max="21" width="1.7109375" style="54" customWidth="1"/>
    <col min="22" max="22" width="9.140625" style="117" customWidth="1"/>
    <col min="23" max="25" width="1.7109375" style="54" customWidth="1"/>
    <col min="26" max="26" width="8.7109375" style="54" customWidth="1"/>
    <col min="27" max="27" width="2.7109375" style="54" customWidth="1"/>
    <col min="28" max="28" width="8.7109375" style="54" customWidth="1"/>
    <col min="29" max="29" width="2.7109375" style="54" customWidth="1"/>
    <col min="30" max="30" width="8.7109375" style="54" customWidth="1"/>
    <col min="31" max="31" width="2.7109375" style="54" customWidth="1"/>
    <col min="32" max="32" width="8.7109375" style="54" customWidth="1"/>
    <col min="33" max="33" width="2.7109375" style="54" customWidth="1"/>
    <col min="34" max="34" width="8.7109375" style="117" customWidth="1"/>
    <col min="35" max="35" width="2.7109375" style="117" customWidth="1"/>
    <col min="36" max="36" width="8.7109375" style="117" customWidth="1"/>
    <col min="37" max="37" width="2.7109375" style="117" customWidth="1"/>
    <col min="38" max="38" width="8.7109375" style="54" customWidth="1"/>
    <col min="39" max="39" width="2.7109375" style="54" customWidth="1"/>
    <col min="40" max="40" width="8.7109375" style="54" customWidth="1"/>
    <col min="41" max="41" width="2.7109375" style="54" customWidth="1"/>
    <col min="42" max="42" width="6.5703125" style="54" bestFit="1" customWidth="1"/>
    <col min="43" max="43" width="2.7109375" style="54" customWidth="1"/>
    <col min="44" max="44" width="6.5703125" style="54" bestFit="1" customWidth="1"/>
    <col min="45" max="45" width="2.140625" style="54" customWidth="1"/>
    <col min="46" max="46" width="6.5703125" style="54" bestFit="1" customWidth="1"/>
    <col min="47" max="16384" width="11.42578125" style="54"/>
  </cols>
  <sheetData>
    <row r="1" spans="1:46" ht="30" customHeight="1">
      <c r="A1" s="416" t="s">
        <v>224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371"/>
      <c r="AR1" s="371"/>
      <c r="AT1" s="406"/>
    </row>
    <row r="2" spans="1:46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28"/>
      <c r="T2" s="114"/>
      <c r="U2" s="28"/>
      <c r="V2" s="114"/>
      <c r="W2" s="28"/>
      <c r="X2" s="28"/>
      <c r="Y2" s="28"/>
      <c r="Z2" s="27"/>
      <c r="AA2" s="27"/>
      <c r="AB2" s="2"/>
      <c r="AC2" s="2"/>
      <c r="AD2" s="2"/>
      <c r="AE2" s="2"/>
      <c r="AF2" s="2"/>
      <c r="AG2" s="2"/>
      <c r="AH2" s="114"/>
      <c r="AI2" s="114"/>
      <c r="AJ2" s="114"/>
      <c r="AK2" s="114"/>
      <c r="AL2" s="2"/>
      <c r="AM2" s="2"/>
      <c r="AN2" s="2"/>
      <c r="AO2" s="2"/>
      <c r="AP2" s="2"/>
      <c r="AQ2" s="2"/>
      <c r="AR2" s="2"/>
      <c r="AT2" s="2"/>
    </row>
    <row r="3" spans="1:46" s="4" customFormat="1" ht="6.6" customHeight="1">
      <c r="A3" s="192"/>
      <c r="B3" s="422"/>
      <c r="C3" s="421"/>
      <c r="D3" s="423"/>
      <c r="E3" s="421"/>
      <c r="F3" s="423"/>
      <c r="G3" s="421"/>
      <c r="H3" s="423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3"/>
      <c r="T3" s="421"/>
      <c r="U3" s="423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424"/>
      <c r="AH3" s="424"/>
      <c r="AI3" s="424"/>
      <c r="AJ3" s="424"/>
      <c r="AK3" s="424"/>
      <c r="AL3" s="424"/>
      <c r="AM3" s="424"/>
      <c r="AN3" s="424"/>
      <c r="AO3" s="424"/>
      <c r="AP3" s="424"/>
      <c r="AQ3" s="424"/>
      <c r="AR3" s="424"/>
      <c r="AS3" s="424"/>
      <c r="AT3" s="424"/>
    </row>
    <row r="4" spans="1:46" s="4" customFormat="1" ht="12.75" customHeight="1">
      <c r="A4" s="417" t="s">
        <v>44</v>
      </c>
      <c r="B4" s="413" t="s">
        <v>130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402"/>
      <c r="AR4" s="402"/>
      <c r="AS4" s="402"/>
      <c r="AT4" s="402"/>
    </row>
    <row r="5" spans="1:46" s="4" customFormat="1" ht="6.6" customHeight="1">
      <c r="A5" s="417"/>
      <c r="B5" s="196"/>
      <c r="C5" s="207"/>
      <c r="D5" s="196"/>
      <c r="E5" s="207"/>
      <c r="F5" s="196"/>
      <c r="G5" s="207"/>
      <c r="H5" s="196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196"/>
      <c r="T5" s="207"/>
      <c r="U5" s="196"/>
      <c r="V5" s="207"/>
      <c r="W5" s="196"/>
      <c r="X5" s="196"/>
      <c r="Y5" s="196"/>
      <c r="Z5" s="196"/>
      <c r="AA5" s="196"/>
      <c r="AB5" s="245"/>
      <c r="AC5" s="245"/>
      <c r="AD5" s="245"/>
      <c r="AE5" s="245"/>
      <c r="AF5" s="245"/>
      <c r="AG5" s="245"/>
      <c r="AH5" s="207"/>
      <c r="AI5" s="207"/>
      <c r="AJ5" s="207"/>
      <c r="AK5" s="207"/>
      <c r="AL5" s="291"/>
      <c r="AM5" s="291"/>
      <c r="AN5" s="291"/>
      <c r="AO5" s="291"/>
      <c r="AP5" s="291"/>
      <c r="AQ5" s="291"/>
      <c r="AR5" s="291"/>
      <c r="AS5" s="291"/>
      <c r="AT5" s="291"/>
    </row>
    <row r="6" spans="1:46" s="4" customFormat="1" ht="6.6" customHeight="1">
      <c r="A6" s="417"/>
      <c r="B6" s="282"/>
      <c r="C6" s="209"/>
      <c r="D6" s="282"/>
      <c r="E6" s="209"/>
      <c r="F6" s="282"/>
      <c r="G6" s="209"/>
      <c r="H6" s="282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82"/>
      <c r="T6" s="209"/>
      <c r="U6" s="365"/>
      <c r="V6" s="209"/>
      <c r="W6" s="404"/>
      <c r="X6" s="365"/>
      <c r="Y6" s="365"/>
      <c r="Z6" s="282"/>
      <c r="AA6" s="282"/>
      <c r="AB6" s="246"/>
      <c r="AC6" s="246"/>
      <c r="AD6" s="246"/>
      <c r="AE6" s="246"/>
      <c r="AF6" s="246"/>
      <c r="AG6" s="246"/>
      <c r="AH6" s="209"/>
      <c r="AI6" s="209"/>
      <c r="AJ6" s="209"/>
      <c r="AK6" s="209"/>
      <c r="AL6" s="289"/>
      <c r="AM6" s="289"/>
      <c r="AN6" s="289"/>
      <c r="AO6" s="289"/>
      <c r="AP6" s="289"/>
      <c r="AQ6" s="289"/>
      <c r="AR6" s="289"/>
      <c r="AS6" s="289"/>
      <c r="AT6" s="289"/>
    </row>
    <row r="7" spans="1:46" s="4" customFormat="1" ht="12" customHeight="1">
      <c r="A7" s="417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247"/>
      <c r="T7" s="247"/>
      <c r="U7" s="247"/>
      <c r="V7" s="247"/>
      <c r="W7" s="247"/>
      <c r="X7" s="247"/>
      <c r="Y7" s="247"/>
      <c r="Z7" s="409" t="s">
        <v>88</v>
      </c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369"/>
      <c r="AR7" s="369"/>
      <c r="AS7" s="403"/>
      <c r="AT7" s="403"/>
    </row>
    <row r="8" spans="1:46" s="4" customFormat="1" ht="6.6" customHeight="1">
      <c r="A8" s="417"/>
      <c r="B8" s="244"/>
      <c r="C8" s="197"/>
      <c r="D8" s="244"/>
      <c r="E8" s="214"/>
      <c r="F8" s="244"/>
      <c r="G8" s="214"/>
      <c r="H8" s="24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04"/>
      <c r="T8" s="214"/>
      <c r="U8" s="213"/>
      <c r="V8" s="214"/>
      <c r="W8" s="204"/>
      <c r="X8" s="204"/>
      <c r="Y8" s="204"/>
      <c r="Z8" s="244"/>
      <c r="AA8" s="244"/>
      <c r="AB8" s="244"/>
      <c r="AC8" s="244"/>
      <c r="AD8" s="244"/>
      <c r="AE8" s="244"/>
      <c r="AF8" s="244"/>
      <c r="AG8" s="244"/>
      <c r="AH8" s="214"/>
      <c r="AI8" s="214"/>
      <c r="AJ8" s="214"/>
      <c r="AK8" s="214"/>
      <c r="AL8" s="291"/>
      <c r="AM8" s="291"/>
      <c r="AN8" s="291"/>
      <c r="AO8" s="291"/>
      <c r="AP8" s="291"/>
      <c r="AQ8" s="291"/>
      <c r="AR8" s="291"/>
      <c r="AS8" s="291"/>
      <c r="AT8" s="291"/>
    </row>
    <row r="9" spans="1:46" s="4" customFormat="1" ht="6.6" customHeight="1">
      <c r="A9" s="417"/>
      <c r="B9" s="281"/>
      <c r="C9" s="201"/>
      <c r="D9" s="281"/>
      <c r="E9" s="208"/>
      <c r="F9" s="281"/>
      <c r="G9" s="208"/>
      <c r="H9" s="281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372"/>
      <c r="T9" s="208"/>
      <c r="U9" s="204"/>
      <c r="V9" s="208"/>
      <c r="W9" s="204"/>
      <c r="X9" s="204"/>
      <c r="Y9" s="204"/>
      <c r="Z9" s="281"/>
      <c r="AA9" s="281"/>
      <c r="AB9" s="281"/>
      <c r="AC9" s="281"/>
      <c r="AD9" s="281"/>
      <c r="AE9" s="281"/>
      <c r="AF9" s="281"/>
      <c r="AG9" s="281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</row>
    <row r="10" spans="1:46" s="4" customFormat="1" ht="12.75" customHeight="1">
      <c r="A10" s="417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407">
        <v>2018</v>
      </c>
      <c r="U10" s="407"/>
      <c r="V10" s="407">
        <v>2019</v>
      </c>
      <c r="W10" s="407"/>
      <c r="X10" s="364"/>
      <c r="Y10" s="364"/>
      <c r="Z10" s="407">
        <v>2009</v>
      </c>
      <c r="AA10" s="407"/>
      <c r="AB10" s="407">
        <v>2010</v>
      </c>
      <c r="AC10" s="407"/>
      <c r="AD10" s="407">
        <v>2011</v>
      </c>
      <c r="AE10" s="407"/>
      <c r="AF10" s="407">
        <v>2012</v>
      </c>
      <c r="AG10" s="407"/>
      <c r="AH10" s="407">
        <v>2013</v>
      </c>
      <c r="AI10" s="407"/>
      <c r="AJ10" s="407">
        <v>2014</v>
      </c>
      <c r="AK10" s="407"/>
      <c r="AL10" s="407">
        <v>2015</v>
      </c>
      <c r="AM10" s="407"/>
      <c r="AN10" s="407">
        <v>2016</v>
      </c>
      <c r="AO10" s="407"/>
      <c r="AP10" s="344">
        <v>2017</v>
      </c>
      <c r="AQ10" s="368"/>
      <c r="AR10" s="368">
        <v>2018</v>
      </c>
      <c r="AS10" s="401"/>
      <c r="AT10" s="401">
        <v>2019</v>
      </c>
    </row>
    <row r="11" spans="1:46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3"/>
      <c r="AA11" s="213"/>
      <c r="AB11" s="213"/>
      <c r="AC11" s="213"/>
      <c r="AD11" s="213"/>
      <c r="AE11" s="213"/>
      <c r="AF11" s="213"/>
      <c r="AG11" s="213"/>
      <c r="AH11" s="214"/>
      <c r="AI11" s="214"/>
      <c r="AJ11" s="214"/>
      <c r="AK11" s="208"/>
      <c r="AL11" s="289"/>
      <c r="AM11" s="289"/>
      <c r="AN11" s="289"/>
      <c r="AO11" s="289"/>
      <c r="AP11" s="289"/>
      <c r="AQ11" s="289"/>
      <c r="AR11" s="289"/>
      <c r="AS11" s="201"/>
      <c r="AT11" s="289"/>
    </row>
    <row r="12" spans="1:46" s="1" customFormat="1" ht="6.6" customHeight="1">
      <c r="A12" s="29"/>
      <c r="B12" s="82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30"/>
      <c r="AA12" s="30"/>
      <c r="AH12" s="85"/>
      <c r="AI12" s="85"/>
      <c r="AJ12" s="85"/>
      <c r="AK12" s="85"/>
    </row>
    <row r="13" spans="1:46" s="22" customFormat="1" ht="12">
      <c r="A13" s="215" t="s">
        <v>131</v>
      </c>
      <c r="B13" s="185">
        <v>79408.753921845564</v>
      </c>
      <c r="C13" s="186"/>
      <c r="D13" s="185">
        <v>74661.822526497825</v>
      </c>
      <c r="E13" s="186"/>
      <c r="F13" s="185">
        <v>68923.028605635322</v>
      </c>
      <c r="G13" s="186"/>
      <c r="H13" s="185">
        <v>91533</v>
      </c>
      <c r="I13" s="186"/>
      <c r="J13" s="185">
        <f>J15</f>
        <v>100717.32049348693</v>
      </c>
      <c r="K13" s="186"/>
      <c r="L13" s="185">
        <f>L15</f>
        <v>114333.4046712807</v>
      </c>
      <c r="M13" s="185"/>
      <c r="N13" s="185">
        <f t="shared" ref="N13:R13" si="0">N15</f>
        <v>70662</v>
      </c>
      <c r="O13" s="185"/>
      <c r="P13" s="185">
        <f t="shared" si="0"/>
        <v>78168.79893990999</v>
      </c>
      <c r="Q13" s="186"/>
      <c r="R13" s="185">
        <f t="shared" si="0"/>
        <v>70916.597224221972</v>
      </c>
      <c r="S13" s="186"/>
      <c r="T13" s="185">
        <f t="shared" ref="T13:V13" si="1">T15</f>
        <v>96300</v>
      </c>
      <c r="U13" s="186"/>
      <c r="V13" s="185">
        <f t="shared" si="1"/>
        <v>108312.89436391002</v>
      </c>
      <c r="W13" s="186"/>
      <c r="X13" s="186"/>
      <c r="Y13" s="186"/>
      <c r="Z13" s="218"/>
      <c r="AA13" s="218"/>
      <c r="AB13" s="217"/>
      <c r="AC13" s="217"/>
      <c r="AD13" s="217"/>
      <c r="AE13" s="217"/>
      <c r="AF13" s="217"/>
      <c r="AG13" s="217"/>
      <c r="AH13" s="186"/>
      <c r="AI13" s="186"/>
      <c r="AJ13" s="186"/>
      <c r="AK13" s="186"/>
      <c r="AL13" s="295"/>
      <c r="AM13" s="295"/>
      <c r="AN13" s="295"/>
      <c r="AO13" s="295"/>
      <c r="AP13" s="295"/>
      <c r="AQ13" s="295"/>
      <c r="AR13" s="295"/>
      <c r="AS13" s="186"/>
      <c r="AT13" s="295"/>
    </row>
    <row r="14" spans="1:46" s="4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24"/>
      <c r="AA14" s="24"/>
      <c r="AB14" s="24"/>
      <c r="AC14" s="24"/>
      <c r="AD14" s="24"/>
      <c r="AE14" s="24"/>
      <c r="AF14" s="24"/>
      <c r="AG14" s="24"/>
      <c r="AH14" s="83"/>
      <c r="AI14" s="83"/>
      <c r="AJ14" s="83"/>
      <c r="AK14" s="83"/>
    </row>
    <row r="15" spans="1:46" s="22" customFormat="1" ht="24">
      <c r="A15" s="169" t="s">
        <v>199</v>
      </c>
      <c r="B15" s="75">
        <v>79408.753921845564</v>
      </c>
      <c r="C15" s="84"/>
      <c r="D15" s="75">
        <v>74661.822526497825</v>
      </c>
      <c r="E15" s="84"/>
      <c r="F15" s="75">
        <v>68923.028605635322</v>
      </c>
      <c r="G15" s="84"/>
      <c r="H15" s="75">
        <v>91533</v>
      </c>
      <c r="I15" s="84"/>
      <c r="J15" s="75">
        <f>SUM(J16:J24)</f>
        <v>100717.32049348693</v>
      </c>
      <c r="K15" s="84"/>
      <c r="L15" s="75">
        <f>SUM(L16:L24)</f>
        <v>114333.4046712807</v>
      </c>
      <c r="M15" s="75"/>
      <c r="N15" s="75">
        <f t="shared" ref="N15:R15" si="2">SUM(N16:N24)</f>
        <v>70662</v>
      </c>
      <c r="O15" s="75"/>
      <c r="P15" s="75">
        <f t="shared" si="2"/>
        <v>78168.79893990999</v>
      </c>
      <c r="Q15" s="84"/>
      <c r="R15" s="75">
        <f t="shared" si="2"/>
        <v>70916.597224221972</v>
      </c>
      <c r="S15" s="84"/>
      <c r="T15" s="75">
        <f t="shared" ref="T15:V15" si="3">SUM(T16:T24)</f>
        <v>96300</v>
      </c>
      <c r="U15" s="84"/>
      <c r="V15" s="75">
        <f t="shared" si="3"/>
        <v>108312.89436391002</v>
      </c>
      <c r="W15" s="84"/>
      <c r="X15" s="84"/>
      <c r="Y15" s="84"/>
      <c r="Z15" s="120">
        <v>99.999999999999986</v>
      </c>
      <c r="AA15" s="120"/>
      <c r="AB15" s="120">
        <v>100</v>
      </c>
      <c r="AC15" s="120"/>
      <c r="AD15" s="120">
        <v>100.00000000000001</v>
      </c>
      <c r="AE15" s="120"/>
      <c r="AF15" s="104">
        <v>100.00000000000001</v>
      </c>
      <c r="AG15" s="120"/>
      <c r="AH15" s="104">
        <v>100</v>
      </c>
      <c r="AI15" s="84"/>
      <c r="AJ15" s="104">
        <f>SUM(AJ16:AJ23)</f>
        <v>100</v>
      </c>
      <c r="AK15" s="104"/>
      <c r="AL15" s="104">
        <f>SUM(AL16:AL23)</f>
        <v>100</v>
      </c>
      <c r="AM15" s="104"/>
      <c r="AN15" s="104">
        <f t="shared" ref="AN15" si="4">SUM(AN16:AN23)</f>
        <v>100</v>
      </c>
      <c r="AP15" s="104">
        <f t="shared" ref="AP15:AR15" si="5">SUM(AP16:AP23)</f>
        <v>99.999999999999986</v>
      </c>
      <c r="AR15" s="104">
        <f t="shared" si="5"/>
        <v>100</v>
      </c>
      <c r="AT15" s="104">
        <f t="shared" ref="AT15" si="6">SUM(AT16:AT23)</f>
        <v>99.999999999999986</v>
      </c>
    </row>
    <row r="16" spans="1:46" s="4" customFormat="1" ht="12">
      <c r="A16" s="49" t="s">
        <v>107</v>
      </c>
      <c r="B16" s="76">
        <v>31827.046819397572</v>
      </c>
      <c r="C16" s="141"/>
      <c r="D16" s="76">
        <v>27043.775189294352</v>
      </c>
      <c r="E16" s="87"/>
      <c r="F16" s="76">
        <v>25412.320591799242</v>
      </c>
      <c r="G16" s="141"/>
      <c r="H16" s="76">
        <v>31894</v>
      </c>
      <c r="I16" s="141"/>
      <c r="J16" s="76">
        <v>26129.002040198695</v>
      </c>
      <c r="K16" s="76"/>
      <c r="L16" s="76">
        <v>30084.429803415496</v>
      </c>
      <c r="M16" s="76"/>
      <c r="N16" s="76">
        <v>19846</v>
      </c>
      <c r="O16" s="76"/>
      <c r="P16" s="76">
        <v>22525.95824</v>
      </c>
      <c r="Q16" s="76"/>
      <c r="R16" s="76">
        <v>19170.289135590698</v>
      </c>
      <c r="S16" s="76"/>
      <c r="T16" s="76">
        <v>19273</v>
      </c>
      <c r="U16" s="76"/>
      <c r="V16" s="76">
        <v>26247.907067310032</v>
      </c>
      <c r="W16" s="76"/>
      <c r="X16" s="76"/>
      <c r="Y16" s="76"/>
      <c r="Z16" s="102">
        <v>41.840271294060713</v>
      </c>
      <c r="AA16" s="98"/>
      <c r="AB16" s="102">
        <v>40.47514461263308</v>
      </c>
      <c r="AC16" s="102"/>
      <c r="AD16" s="102">
        <v>40.61177181643334</v>
      </c>
      <c r="AE16" s="102"/>
      <c r="AF16" s="100">
        <v>36.26708512428646</v>
      </c>
      <c r="AG16" s="102"/>
      <c r="AH16" s="100">
        <v>58.979375991538866</v>
      </c>
      <c r="AI16" s="141"/>
      <c r="AJ16" s="100">
        <f t="shared" ref="AJ16:AJ23" si="7">L16/SUM($L$16:$L$23)*100</f>
        <v>28.915099420749417</v>
      </c>
      <c r="AK16" s="100"/>
      <c r="AL16" s="100">
        <f t="shared" ref="AL16:AL23" si="8">N16/SUM($N$16:$N$23)*100</f>
        <v>30.352527338074481</v>
      </c>
      <c r="AM16" s="100"/>
      <c r="AN16" s="100">
        <f>P16/SUM($P$16:$P$23)*100</f>
        <v>31.171853901761292</v>
      </c>
      <c r="AP16" s="100">
        <f>R16/SUM($R$16:$R$23)*100</f>
        <v>29.648357877111764</v>
      </c>
      <c r="AR16" s="100">
        <f>T16/SUM(T$16:T$23)*100</f>
        <v>23.493917156301045</v>
      </c>
      <c r="AT16" s="100">
        <f>V16/SUM(V$16:V$23)*100</f>
        <v>28.469459480533672</v>
      </c>
    </row>
    <row r="17" spans="1:46" s="4" customFormat="1" ht="12">
      <c r="A17" s="49" t="s">
        <v>108</v>
      </c>
      <c r="B17" s="76">
        <v>2600.9161345519856</v>
      </c>
      <c r="C17" s="140"/>
      <c r="D17" s="76">
        <v>2947.6220810523942</v>
      </c>
      <c r="E17" s="87"/>
      <c r="F17" s="76">
        <v>4638.6498165610537</v>
      </c>
      <c r="G17" s="140"/>
      <c r="H17" s="76">
        <v>5290</v>
      </c>
      <c r="I17" s="140"/>
      <c r="J17" s="76">
        <v>5991.6700226280755</v>
      </c>
      <c r="K17" s="76"/>
      <c r="L17" s="76">
        <v>4999.430480410173</v>
      </c>
      <c r="M17" s="76"/>
      <c r="N17" s="76">
        <v>2889</v>
      </c>
      <c r="O17" s="76"/>
      <c r="P17" s="76">
        <v>2467.8014090000001</v>
      </c>
      <c r="Q17" s="76"/>
      <c r="R17" s="76">
        <v>2451.0928338216336</v>
      </c>
      <c r="S17" s="76"/>
      <c r="T17" s="76">
        <v>2968</v>
      </c>
      <c r="U17" s="76"/>
      <c r="V17" s="76">
        <v>2034.0420365100001</v>
      </c>
      <c r="W17" s="76"/>
      <c r="X17" s="76"/>
      <c r="Y17" s="76"/>
      <c r="Z17" s="102">
        <v>3.4191999433774241</v>
      </c>
      <c r="AA17" s="98"/>
      <c r="AB17" s="102">
        <v>4.4115671410112443</v>
      </c>
      <c r="AC17" s="102"/>
      <c r="AD17" s="102">
        <v>7.4130887498448619</v>
      </c>
      <c r="AE17" s="102"/>
      <c r="AF17" s="100">
        <v>6.015328284551182</v>
      </c>
      <c r="AG17" s="102"/>
      <c r="AH17" s="100">
        <v>1.2374405076679005</v>
      </c>
      <c r="AI17" s="140"/>
      <c r="AJ17" s="100">
        <f t="shared" si="7"/>
        <v>4.8051111599187877</v>
      </c>
      <c r="AK17" s="100"/>
      <c r="AL17" s="100">
        <f t="shared" si="8"/>
        <v>4.4184445973847213</v>
      </c>
      <c r="AM17" s="100"/>
      <c r="AN17" s="100">
        <f>P17/SUM($P$16:$P$23)*100</f>
        <v>3.4149910143804245</v>
      </c>
      <c r="AP17" s="100">
        <f>R17/SUM($R$16:$R$23)*100</f>
        <v>3.7908075884077483</v>
      </c>
      <c r="AR17" s="100">
        <f t="shared" ref="AR17:AT22" si="9">T17/SUM(T$16:T$23)*100</f>
        <v>3.6180120437867225</v>
      </c>
      <c r="AT17" s="100">
        <f>V17/SUM(V$16:V$23)*100</f>
        <v>2.2061978957645798</v>
      </c>
    </row>
    <row r="18" spans="1:46" s="4" customFormat="1" ht="12">
      <c r="A18" s="49" t="s">
        <v>109</v>
      </c>
      <c r="B18" s="76">
        <v>16319.929160053351</v>
      </c>
      <c r="C18" s="141"/>
      <c r="D18" s="76">
        <v>16363.069481138094</v>
      </c>
      <c r="E18" s="87"/>
      <c r="F18" s="76">
        <v>15741.322941317263</v>
      </c>
      <c r="G18" s="141"/>
      <c r="H18" s="76">
        <v>20587</v>
      </c>
      <c r="I18" s="141"/>
      <c r="J18" s="76">
        <v>22512.033655827814</v>
      </c>
      <c r="K18" s="76"/>
      <c r="L18" s="76">
        <v>22442.922514563557</v>
      </c>
      <c r="M18" s="76"/>
      <c r="N18" s="76">
        <v>17357</v>
      </c>
      <c r="O18" s="76"/>
      <c r="P18" s="76">
        <v>18383.63823</v>
      </c>
      <c r="Q18" s="76"/>
      <c r="R18" s="76">
        <v>15497.379929893148</v>
      </c>
      <c r="S18" s="76"/>
      <c r="T18" s="76">
        <v>21617</v>
      </c>
      <c r="U18" s="76"/>
      <c r="V18" s="76">
        <v>26622.772718789995</v>
      </c>
      <c r="W18" s="76"/>
      <c r="X18" s="76"/>
      <c r="Y18" s="76"/>
      <c r="Z18" s="102">
        <v>21.454402208008862</v>
      </c>
      <c r="AA18" s="98"/>
      <c r="AB18" s="102">
        <v>24.489835421269397</v>
      </c>
      <c r="AC18" s="102"/>
      <c r="AD18" s="102">
        <v>25.156420212480153</v>
      </c>
      <c r="AE18" s="102"/>
      <c r="AF18" s="100">
        <v>23.409747333469788</v>
      </c>
      <c r="AG18" s="102"/>
      <c r="AH18" s="100">
        <v>17.065044949762029</v>
      </c>
      <c r="AI18" s="141"/>
      <c r="AJ18" s="100">
        <f t="shared" si="7"/>
        <v>21.570604463545674</v>
      </c>
      <c r="AK18" s="100"/>
      <c r="AL18" s="100">
        <f t="shared" si="8"/>
        <v>26.545843847977363</v>
      </c>
      <c r="AM18" s="100"/>
      <c r="AN18" s="100">
        <f t="shared" ref="AN18:AN22" si="10">P18/SUM($P$16:$P$23)*100</f>
        <v>25.439631867505124</v>
      </c>
      <c r="AP18" s="100">
        <f t="shared" ref="AP18:AP19" si="11">R18/SUM($R$16:$R$23)*100</f>
        <v>23.967915302122726</v>
      </c>
      <c r="AR18" s="100">
        <f t="shared" si="9"/>
        <v>26.351268986030185</v>
      </c>
      <c r="AT18" s="100">
        <f>V18/SUM(V$16:V$23)*100</f>
        <v>28.87605275473587</v>
      </c>
    </row>
    <row r="19" spans="1:46" s="4" customFormat="1" ht="12">
      <c r="A19" s="49" t="s">
        <v>110</v>
      </c>
      <c r="B19" s="76">
        <v>6162.8995943722002</v>
      </c>
      <c r="C19" s="140"/>
      <c r="D19" s="76">
        <v>7619.6202247588189</v>
      </c>
      <c r="E19" s="87"/>
      <c r="F19" s="76">
        <v>5230.6526414237942</v>
      </c>
      <c r="G19" s="140"/>
      <c r="H19" s="76">
        <v>5734</v>
      </c>
      <c r="I19" s="140"/>
      <c r="J19" s="76">
        <v>7119.0318582302853</v>
      </c>
      <c r="K19" s="76"/>
      <c r="L19" s="76">
        <v>7984.5436934813488</v>
      </c>
      <c r="M19" s="76"/>
      <c r="N19" s="76">
        <v>7331</v>
      </c>
      <c r="O19" s="76"/>
      <c r="P19" s="76">
        <v>8227.3477800000001</v>
      </c>
      <c r="Q19" s="76"/>
      <c r="R19" s="76">
        <v>7770.2163220795592</v>
      </c>
      <c r="S19" s="76"/>
      <c r="T19" s="76">
        <v>13191</v>
      </c>
      <c r="U19" s="76"/>
      <c r="V19" s="76">
        <v>12862.200649789989</v>
      </c>
      <c r="W19" s="76"/>
      <c r="X19" s="76"/>
      <c r="Y19" s="76"/>
      <c r="Z19" s="102">
        <v>8.1018321445216124</v>
      </c>
      <c r="AA19" s="98"/>
      <c r="AB19" s="102">
        <v>11.40392671998484</v>
      </c>
      <c r="AC19" s="102"/>
      <c r="AD19" s="102">
        <v>8.359176437947152</v>
      </c>
      <c r="AE19" s="102"/>
      <c r="AF19" s="100">
        <v>6.5202064997384639</v>
      </c>
      <c r="AG19" s="102"/>
      <c r="AH19" s="100">
        <v>7.0491803278688527</v>
      </c>
      <c r="AI19" s="140"/>
      <c r="AJ19" s="100">
        <f t="shared" si="7"/>
        <v>7.6741981229147243</v>
      </c>
      <c r="AK19" s="100"/>
      <c r="AL19" s="100">
        <f t="shared" si="8"/>
        <v>11.212051693813565</v>
      </c>
      <c r="AM19" s="100"/>
      <c r="AN19" s="100">
        <f t="shared" si="10"/>
        <v>11.385161965795252</v>
      </c>
      <c r="AP19" s="100">
        <f t="shared" si="11"/>
        <v>12.017249853153629</v>
      </c>
      <c r="AR19" s="100">
        <f t="shared" si="9"/>
        <v>16.079918082746179</v>
      </c>
      <c r="AT19" s="100">
        <f>V19/SUM(V$16:V$23)*100</f>
        <v>13.950822794772154</v>
      </c>
    </row>
    <row r="20" spans="1:46" s="4" customFormat="1" ht="12">
      <c r="A20" s="49" t="s">
        <v>111</v>
      </c>
      <c r="B20" s="76">
        <v>216.28779669774124</v>
      </c>
      <c r="C20" s="140" t="s">
        <v>76</v>
      </c>
      <c r="D20" s="76">
        <v>167.40370452661196</v>
      </c>
      <c r="E20" s="87" t="s">
        <v>76</v>
      </c>
      <c r="F20" s="76">
        <v>242.09046038967367</v>
      </c>
      <c r="G20" s="140" t="s">
        <v>76</v>
      </c>
      <c r="H20" s="76">
        <v>434</v>
      </c>
      <c r="I20" s="140" t="s">
        <v>76</v>
      </c>
      <c r="J20" s="76">
        <v>963.56631053148521</v>
      </c>
      <c r="K20" s="76"/>
      <c r="L20" s="76">
        <v>572.86939536212037</v>
      </c>
      <c r="M20" s="76"/>
      <c r="N20" s="76">
        <v>429</v>
      </c>
      <c r="O20" s="76"/>
      <c r="P20" s="76">
        <v>686.95269989999997</v>
      </c>
      <c r="Q20" s="76"/>
      <c r="R20" s="76">
        <v>554.72714608965578</v>
      </c>
      <c r="S20" s="76"/>
      <c r="T20" s="76">
        <v>680</v>
      </c>
      <c r="U20" s="76" t="s">
        <v>76</v>
      </c>
      <c r="V20" s="76">
        <v>339.47799901000002</v>
      </c>
      <c r="W20" s="76" t="s">
        <v>76</v>
      </c>
      <c r="X20" s="76"/>
      <c r="Y20" s="76"/>
      <c r="Z20" s="102">
        <v>0.28433489738396767</v>
      </c>
      <c r="AA20" s="98"/>
      <c r="AB20" s="102">
        <v>0.25054524015150692</v>
      </c>
      <c r="AC20" s="102"/>
      <c r="AD20" s="102">
        <v>0.38688802546641471</v>
      </c>
      <c r="AE20" s="102"/>
      <c r="AF20" s="100">
        <v>0.49350708421459594</v>
      </c>
      <c r="AG20" s="102"/>
      <c r="AH20" s="100">
        <v>1.2004230565838181</v>
      </c>
      <c r="AI20" s="140"/>
      <c r="AJ20" s="100">
        <f t="shared" si="7"/>
        <v>0.55060294079829075</v>
      </c>
      <c r="AK20" s="100"/>
      <c r="AL20" s="100">
        <f t="shared" si="8"/>
        <v>0.65611378756595551</v>
      </c>
      <c r="AM20" s="100"/>
      <c r="AN20" s="100">
        <f>P20/SUM($P$16:$P$23)*100</f>
        <v>0.95061834753287155</v>
      </c>
      <c r="AP20" s="100">
        <f>R20/SUM($R$16:$R$23)*100</f>
        <v>0.85792910242969056</v>
      </c>
      <c r="AR20" s="100">
        <f t="shared" si="9"/>
        <v>0.82892459224224102</v>
      </c>
      <c r="AT20" s="100">
        <f>V20/SUM(V$16:V$23)*100</f>
        <v>0.3682105057962749</v>
      </c>
    </row>
    <row r="21" spans="1:46" s="4" customFormat="1" ht="12">
      <c r="A21" s="49" t="s">
        <v>112</v>
      </c>
      <c r="B21" s="76">
        <v>18043.008962199194</v>
      </c>
      <c r="C21" s="140"/>
      <c r="D21" s="76">
        <v>10687.617665013715</v>
      </c>
      <c r="E21" s="84"/>
      <c r="F21" s="76">
        <v>10269.554287252507</v>
      </c>
      <c r="G21" s="140"/>
      <c r="H21" s="76">
        <v>17254</v>
      </c>
      <c r="I21" s="140"/>
      <c r="J21" s="76">
        <v>16691.764410542466</v>
      </c>
      <c r="K21" s="76"/>
      <c r="L21" s="76">
        <v>4634.8088199014719</v>
      </c>
      <c r="M21" s="76"/>
      <c r="N21" s="76">
        <v>3190</v>
      </c>
      <c r="O21" s="76"/>
      <c r="P21" s="76">
        <v>4802.3035170000003</v>
      </c>
      <c r="Q21" s="76"/>
      <c r="R21" s="76">
        <v>3738.9074946163532</v>
      </c>
      <c r="S21" s="76"/>
      <c r="T21" s="76">
        <v>5824</v>
      </c>
      <c r="U21" s="76"/>
      <c r="V21" s="76">
        <v>3525.2475823099994</v>
      </c>
      <c r="W21" s="76"/>
      <c r="X21" s="76"/>
      <c r="Y21" s="76"/>
      <c r="Z21" s="102">
        <v>23.719586495831614</v>
      </c>
      <c r="AA21" s="98"/>
      <c r="AB21" s="102">
        <v>15.995653991651498</v>
      </c>
      <c r="AC21" s="102"/>
      <c r="AD21" s="102">
        <v>16.411913027138645</v>
      </c>
      <c r="AE21" s="102"/>
      <c r="AF21" s="100">
        <v>19.619749380273362</v>
      </c>
      <c r="AG21" s="102"/>
      <c r="AH21" s="100">
        <v>13.60655737704918</v>
      </c>
      <c r="AI21" s="140"/>
      <c r="AJ21" s="100">
        <f t="shared" si="7"/>
        <v>4.4546617203428758</v>
      </c>
      <c r="AK21" s="100"/>
      <c r="AL21" s="100">
        <f t="shared" si="8"/>
        <v>4.8787948306186433</v>
      </c>
      <c r="AM21" s="100"/>
      <c r="AN21" s="100">
        <f t="shared" si="10"/>
        <v>6.6455198943775748</v>
      </c>
      <c r="AP21" s="100">
        <f>R21/SUM($R$16:$R$23)*100</f>
        <v>5.7825141126326187</v>
      </c>
      <c r="AR21" s="100">
        <f t="shared" si="9"/>
        <v>7.0994953312041353</v>
      </c>
      <c r="AT21" s="100">
        <f>V21/SUM(V$16:V$23)*100</f>
        <v>3.8236150770442823</v>
      </c>
    </row>
    <row r="22" spans="1:46" s="4" customFormat="1" ht="12">
      <c r="A22" s="49" t="s">
        <v>67</v>
      </c>
      <c r="B22" s="76">
        <v>592.29875516088646</v>
      </c>
      <c r="C22" s="140"/>
      <c r="D22" s="76">
        <v>696.06174514322652</v>
      </c>
      <c r="E22" s="85"/>
      <c r="F22" s="76">
        <v>396.91462043886031</v>
      </c>
      <c r="G22" s="140"/>
      <c r="H22" s="76">
        <v>6350</v>
      </c>
      <c r="I22" s="140"/>
      <c r="J22" s="76">
        <v>14269.894166191596</v>
      </c>
      <c r="K22" s="76"/>
      <c r="L22" s="76">
        <v>32889.921520275435</v>
      </c>
      <c r="M22" s="76"/>
      <c r="N22" s="76">
        <v>13821</v>
      </c>
      <c r="O22" s="76"/>
      <c r="P22" s="76">
        <v>15146.16857</v>
      </c>
      <c r="Q22" s="76"/>
      <c r="R22" s="76">
        <v>15423.227058448003</v>
      </c>
      <c r="S22" s="76"/>
      <c r="T22" s="76">
        <v>17945</v>
      </c>
      <c r="U22" s="76"/>
      <c r="V22" s="76">
        <v>20398.020661520033</v>
      </c>
      <c r="W22" s="76"/>
      <c r="X22" s="76"/>
      <c r="Y22" s="76"/>
      <c r="Z22" s="102">
        <v>0.77864404899678374</v>
      </c>
      <c r="AA22" s="98"/>
      <c r="AB22" s="102">
        <v>1.0417628306992652</v>
      </c>
      <c r="AC22" s="102"/>
      <c r="AD22" s="102">
        <v>0.6343146009684415</v>
      </c>
      <c r="AE22" s="102"/>
      <c r="AF22" s="100">
        <v>7.2206681676559556</v>
      </c>
      <c r="AG22" s="102"/>
      <c r="AH22" s="100">
        <v>0.60285563194077207</v>
      </c>
      <c r="AI22" s="254"/>
      <c r="AJ22" s="100">
        <f t="shared" si="7"/>
        <v>31.611546468181391</v>
      </c>
      <c r="AK22" s="100"/>
      <c r="AL22" s="100">
        <f t="shared" si="8"/>
        <v>21.137875659554943</v>
      </c>
      <c r="AM22" s="100"/>
      <c r="AN22" s="100">
        <f t="shared" si="10"/>
        <v>20.959559136405854</v>
      </c>
      <c r="AP22" s="100">
        <f>R22/SUM($R$16:$R$23)*100</f>
        <v>23.853232062101089</v>
      </c>
      <c r="AR22" s="100">
        <f t="shared" si="9"/>
        <v>21.875076187922083</v>
      </c>
      <c r="AT22" s="100">
        <f>V22/SUM(V$16:V$23)*100</f>
        <v>22.124454388574126</v>
      </c>
    </row>
    <row r="23" spans="1:46" s="4" customFormat="1" ht="12">
      <c r="A23" s="170" t="s">
        <v>85</v>
      </c>
      <c r="B23" s="76">
        <v>305.58708803829506</v>
      </c>
      <c r="C23" s="140" t="s">
        <v>76</v>
      </c>
      <c r="D23" s="76">
        <v>1290.5891808839224</v>
      </c>
      <c r="E23" s="88"/>
      <c r="F23" s="76">
        <v>642.27425000048811</v>
      </c>
      <c r="G23" s="140"/>
      <c r="H23" s="76">
        <v>399</v>
      </c>
      <c r="I23" s="140" t="s">
        <v>76</v>
      </c>
      <c r="J23" s="76">
        <v>285.24639924367779</v>
      </c>
      <c r="K23" s="76" t="s">
        <v>76</v>
      </c>
      <c r="L23" s="76">
        <v>435.08678340843232</v>
      </c>
      <c r="M23" s="76" t="s">
        <v>76</v>
      </c>
      <c r="N23" s="76">
        <v>522</v>
      </c>
      <c r="O23" s="76" t="s">
        <v>76</v>
      </c>
      <c r="P23" s="76">
        <v>23.604147009999998</v>
      </c>
      <c r="Q23" s="76" t="s">
        <v>76</v>
      </c>
      <c r="R23" s="76">
        <v>53.016448669732142</v>
      </c>
      <c r="S23" s="76" t="s">
        <v>76</v>
      </c>
      <c r="T23" s="76">
        <v>536</v>
      </c>
      <c r="U23" s="76" t="s">
        <v>76</v>
      </c>
      <c r="V23" s="76">
        <v>167.04856089</v>
      </c>
      <c r="W23" s="76" t="s">
        <v>76</v>
      </c>
      <c r="X23" s="76"/>
      <c r="Y23" s="76"/>
      <c r="Z23" s="100">
        <v>0.40172896781902223</v>
      </c>
      <c r="AA23" s="99"/>
      <c r="AB23" s="100">
        <v>1.931564042599166</v>
      </c>
      <c r="AC23" s="100"/>
      <c r="AD23" s="100">
        <v>1.0264271297210128</v>
      </c>
      <c r="AE23" s="100"/>
      <c r="AF23" s="100">
        <v>0.45370812581019304</v>
      </c>
      <c r="AG23" s="100"/>
      <c r="AH23" s="100">
        <v>0.25912215758857748</v>
      </c>
      <c r="AI23" s="140"/>
      <c r="AJ23" s="100">
        <f t="shared" si="7"/>
        <v>0.41817570354883749</v>
      </c>
      <c r="AK23" s="100"/>
      <c r="AL23" s="100">
        <f t="shared" si="8"/>
        <v>0.79834824501032342</v>
      </c>
      <c r="AM23" s="100"/>
      <c r="AN23" s="100">
        <f>P23/SUM($P$16:$P$23)*100</f>
        <v>3.2663872241619485E-2</v>
      </c>
      <c r="AP23" s="100">
        <f>R23/SUM($R$16:$R$23)*100</f>
        <v>8.1994102040720773E-2</v>
      </c>
      <c r="AR23" s="100">
        <f>T23/SUM(T$16:T$23)*100</f>
        <v>0.65338761976741355</v>
      </c>
      <c r="AT23" s="100">
        <f>V23/SUM(V$16:V$23)*100</f>
        <v>0.1811871027790371</v>
      </c>
    </row>
    <row r="24" spans="1:46" s="4" customFormat="1" ht="12">
      <c r="A24" s="148" t="s">
        <v>156</v>
      </c>
      <c r="B24" s="76">
        <v>3340.779611374342</v>
      </c>
      <c r="C24" s="140"/>
      <c r="D24" s="76">
        <v>7846.06325468669</v>
      </c>
      <c r="E24" s="84"/>
      <c r="F24" s="76">
        <v>6349.2489964524493</v>
      </c>
      <c r="G24" s="140"/>
      <c r="H24" s="76">
        <v>3591</v>
      </c>
      <c r="I24" s="140"/>
      <c r="J24" s="76">
        <v>6755.1116300928215</v>
      </c>
      <c r="K24" s="76"/>
      <c r="L24" s="76">
        <v>10289.391660462676</v>
      </c>
      <c r="M24" s="76"/>
      <c r="N24" s="76">
        <v>5277</v>
      </c>
      <c r="O24" s="76"/>
      <c r="P24" s="76">
        <v>5905.0243469999996</v>
      </c>
      <c r="Q24" s="76"/>
      <c r="R24" s="76">
        <v>6257.740855013184</v>
      </c>
      <c r="S24" s="76"/>
      <c r="T24" s="76">
        <v>14266</v>
      </c>
      <c r="U24" s="76"/>
      <c r="V24" s="76">
        <v>16116.17708777997</v>
      </c>
      <c r="W24" s="76"/>
      <c r="X24" s="76"/>
      <c r="Y24" s="76"/>
      <c r="Z24" s="139" t="s">
        <v>74</v>
      </c>
      <c r="AA24" s="107"/>
      <c r="AB24" s="139" t="s">
        <v>74</v>
      </c>
      <c r="AC24" s="100"/>
      <c r="AD24" s="139" t="s">
        <v>74</v>
      </c>
      <c r="AE24" s="100"/>
      <c r="AF24" s="139" t="s">
        <v>74</v>
      </c>
      <c r="AG24" s="100"/>
      <c r="AH24" s="102" t="s">
        <v>74</v>
      </c>
      <c r="AI24" s="140"/>
      <c r="AJ24" s="102" t="s">
        <v>74</v>
      </c>
      <c r="AK24" s="102"/>
      <c r="AL24" s="102" t="s">
        <v>74</v>
      </c>
      <c r="AM24" s="102"/>
      <c r="AN24" s="102" t="s">
        <v>74</v>
      </c>
      <c r="AP24" s="102" t="s">
        <v>74</v>
      </c>
      <c r="AR24" s="102" t="s">
        <v>74</v>
      </c>
      <c r="AT24" s="102" t="s">
        <v>74</v>
      </c>
    </row>
    <row r="25" spans="1:46" s="4" customFormat="1" ht="6.6" customHeight="1">
      <c r="A25" s="45"/>
      <c r="B25" s="76"/>
      <c r="C25" s="83"/>
      <c r="D25" s="76"/>
      <c r="E25" s="85"/>
      <c r="F25" s="76"/>
      <c r="G25" s="85"/>
      <c r="H25" s="76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109"/>
      <c r="AA25" s="99"/>
      <c r="AB25" s="109"/>
      <c r="AC25" s="103"/>
      <c r="AD25" s="109"/>
      <c r="AE25" s="103"/>
      <c r="AF25" s="109"/>
      <c r="AG25" s="103"/>
      <c r="AH25" s="85"/>
      <c r="AI25" s="85"/>
      <c r="AJ25" s="85"/>
      <c r="AK25" s="85"/>
    </row>
    <row r="26" spans="1:46" s="22" customFormat="1" ht="24">
      <c r="A26" s="171" t="s">
        <v>102</v>
      </c>
      <c r="B26" s="75">
        <v>79408.753921846044</v>
      </c>
      <c r="C26" s="75"/>
      <c r="D26" s="75">
        <v>74661.822526497606</v>
      </c>
      <c r="E26" s="75"/>
      <c r="F26" s="75">
        <v>68923.028605635394</v>
      </c>
      <c r="G26" s="75"/>
      <c r="H26" s="75">
        <v>91533</v>
      </c>
      <c r="I26" s="75"/>
      <c r="J26" s="75">
        <v>100717</v>
      </c>
      <c r="K26" s="75"/>
      <c r="L26" s="75">
        <f>L27+L31+L32</f>
        <v>114333.40467128008</v>
      </c>
      <c r="M26" s="75"/>
      <c r="N26" s="75">
        <f t="shared" ref="N26:R26" si="12">N27+N31+N32</f>
        <v>70662</v>
      </c>
      <c r="O26" s="75"/>
      <c r="P26" s="75">
        <f t="shared" si="12"/>
        <v>78168.798936370018</v>
      </c>
      <c r="Q26" s="75"/>
      <c r="R26" s="75">
        <f t="shared" si="12"/>
        <v>70916.59722422203</v>
      </c>
      <c r="S26" s="75"/>
      <c r="T26" s="75">
        <f t="shared" ref="T26:V26" si="13">T27+T31+T32</f>
        <v>96300</v>
      </c>
      <c r="U26" s="75"/>
      <c r="V26" s="75">
        <f t="shared" si="13"/>
        <v>108312.89436391003</v>
      </c>
      <c r="W26" s="75"/>
      <c r="X26" s="75"/>
      <c r="Y26" s="75"/>
      <c r="Z26" s="97">
        <v>100.0000000000006</v>
      </c>
      <c r="AA26" s="97"/>
      <c r="AB26" s="97">
        <v>99.999999999999702</v>
      </c>
      <c r="AC26" s="97"/>
      <c r="AD26" s="97">
        <v>100.00000000000011</v>
      </c>
      <c r="AE26" s="97"/>
      <c r="AF26" s="104">
        <v>100</v>
      </c>
      <c r="AG26" s="97"/>
      <c r="AH26" s="104">
        <v>100</v>
      </c>
      <c r="AI26" s="75"/>
      <c r="AJ26" s="104">
        <f>AJ27+AJ31</f>
        <v>99.999999999999986</v>
      </c>
      <c r="AK26" s="104"/>
      <c r="AL26" s="104">
        <f>AL27+AL31</f>
        <v>100</v>
      </c>
      <c r="AM26" s="104"/>
      <c r="AN26" s="104">
        <f t="shared" ref="AN26" si="14">AN27+AN31</f>
        <v>100</v>
      </c>
      <c r="AP26" s="104">
        <f t="shared" ref="AP26:AR26" si="15">AP27+AP31</f>
        <v>99.999999999999986</v>
      </c>
      <c r="AR26" s="104">
        <f t="shared" si="15"/>
        <v>100</v>
      </c>
      <c r="AT26" s="104">
        <f>AT27+AT31</f>
        <v>99.999999999999986</v>
      </c>
    </row>
    <row r="27" spans="1:46" s="4" customFormat="1" ht="12">
      <c r="A27" s="172" t="s">
        <v>101</v>
      </c>
      <c r="B27" s="76">
        <v>305.29906310957682</v>
      </c>
      <c r="C27" s="84" t="s">
        <v>76</v>
      </c>
      <c r="D27" s="76">
        <v>763.87751587838227</v>
      </c>
      <c r="E27" s="84"/>
      <c r="F27" s="76">
        <v>1203.999233460147</v>
      </c>
      <c r="G27" s="84"/>
      <c r="H27" s="76">
        <v>1044</v>
      </c>
      <c r="I27" s="84"/>
      <c r="J27" s="76">
        <f>SUM(J28:J30)</f>
        <v>1380</v>
      </c>
      <c r="K27" s="84"/>
      <c r="L27" s="76">
        <f>SUM(L28:L30)</f>
        <v>2529.0760988648631</v>
      </c>
      <c r="M27" s="76"/>
      <c r="N27" s="76">
        <f>SUM(N28:N30)</f>
        <v>1003</v>
      </c>
      <c r="O27" s="76"/>
      <c r="P27" s="76">
        <f>SUM(P28:P30)</f>
        <v>642.47180336999998</v>
      </c>
      <c r="Q27" s="84"/>
      <c r="R27" s="76">
        <f>SUM(R28:R30)</f>
        <v>1066.9432934248252</v>
      </c>
      <c r="S27" s="84"/>
      <c r="T27" s="76">
        <f>SUM(T28:T30)</f>
        <v>5874</v>
      </c>
      <c r="U27" s="84"/>
      <c r="V27" s="76">
        <f>SUM(V28:V30)</f>
        <v>4617.2674289399984</v>
      </c>
      <c r="W27" s="84"/>
      <c r="X27" s="84"/>
      <c r="Y27" s="84"/>
      <c r="Z27" s="100">
        <v>0.38518745006993932</v>
      </c>
      <c r="AA27" s="99"/>
      <c r="AB27" s="100">
        <v>1.0248683774395855</v>
      </c>
      <c r="AC27" s="98"/>
      <c r="AD27" s="100">
        <v>1.7565906098444466</v>
      </c>
      <c r="AE27" s="98"/>
      <c r="AF27" s="100">
        <v>1.1521271312696573</v>
      </c>
      <c r="AG27" s="98"/>
      <c r="AH27" s="100">
        <v>1.4</v>
      </c>
      <c r="AI27" s="84"/>
      <c r="AJ27" s="100">
        <f>L27/SUM($L$27+$L$31)*100</f>
        <v>2.3139047733723612</v>
      </c>
      <c r="AK27" s="100"/>
      <c r="AL27" s="100">
        <f>N27/SUM($N$27+$N$31)*100</f>
        <v>1.4853977844914401</v>
      </c>
      <c r="AM27" s="100"/>
      <c r="AN27" s="100">
        <f>P27/SUM($P$27+$P$31)*100</f>
        <v>0.8487409798491703</v>
      </c>
      <c r="AP27" s="100">
        <f>R27/SUM($R$27+$R$31)*100</f>
        <v>1.5844183929780327</v>
      </c>
      <c r="AR27" s="100">
        <f>T27/SUM(T$27+T$31)*100</f>
        <v>6.8595852017937222</v>
      </c>
      <c r="AT27" s="100">
        <f>V27/SUM(V$27+V$31)*100</f>
        <v>5.2042167966493098</v>
      </c>
    </row>
    <row r="28" spans="1:46" s="4" customFormat="1" ht="12">
      <c r="A28" s="175" t="s">
        <v>162</v>
      </c>
      <c r="B28" s="76">
        <v>0</v>
      </c>
      <c r="C28" s="84"/>
      <c r="D28" s="76">
        <v>0</v>
      </c>
      <c r="E28" s="84"/>
      <c r="F28" s="76">
        <v>6.8503283016666696</v>
      </c>
      <c r="G28" s="84" t="s">
        <v>76</v>
      </c>
      <c r="H28" s="76">
        <v>0</v>
      </c>
      <c r="I28" s="84"/>
      <c r="J28" s="76">
        <v>0</v>
      </c>
      <c r="K28" s="84"/>
      <c r="L28" s="76">
        <v>10.431103312069764</v>
      </c>
      <c r="M28" s="85" t="s">
        <v>76</v>
      </c>
      <c r="N28" s="76">
        <v>0</v>
      </c>
      <c r="O28" s="85"/>
      <c r="P28" s="76">
        <v>17.802905070000001</v>
      </c>
      <c r="Q28" s="85" t="s">
        <v>76</v>
      </c>
      <c r="R28" s="76">
        <v>56.618893743065662</v>
      </c>
      <c r="S28" s="85" t="s">
        <v>76</v>
      </c>
      <c r="T28" s="76">
        <v>0</v>
      </c>
      <c r="U28" s="85"/>
      <c r="V28" s="76">
        <v>145.90346156000001</v>
      </c>
      <c r="W28" s="85" t="s">
        <v>76</v>
      </c>
      <c r="X28" s="85"/>
      <c r="Y28" s="85"/>
      <c r="Z28" s="100">
        <v>0</v>
      </c>
      <c r="AA28" s="99"/>
      <c r="AB28" s="100">
        <v>0</v>
      </c>
      <c r="AC28" s="98"/>
      <c r="AD28" s="100">
        <v>9.9943771014515612E-3</v>
      </c>
      <c r="AE28" s="98"/>
      <c r="AF28" s="100">
        <v>0</v>
      </c>
      <c r="AG28" s="98"/>
      <c r="AH28" s="100">
        <v>0</v>
      </c>
      <c r="AI28" s="84"/>
      <c r="AJ28" s="100">
        <f>L28/SUM($L$27+$L$31)*100</f>
        <v>9.5436352255955474E-3</v>
      </c>
      <c r="AK28" s="100"/>
      <c r="AL28" s="100">
        <f>N28/SUM($N$27+$N$31)*100</f>
        <v>0</v>
      </c>
      <c r="AM28" s="100"/>
      <c r="AN28" s="100">
        <f>P28/SUM($P$27+$P$31)*100</f>
        <v>2.3518627609827834E-2</v>
      </c>
      <c r="AP28" s="100">
        <f>R28/SUM($R$27+$R$31)*100</f>
        <v>8.4079460632462133E-2</v>
      </c>
      <c r="AR28" s="100">
        <f t="shared" ref="AR28:AT30" si="16">T28/SUM(T$27+T$31)*100</f>
        <v>0</v>
      </c>
      <c r="AT28" s="100">
        <f>V28/SUM(V$27+V$31)*100</f>
        <v>0.16445078328810317</v>
      </c>
    </row>
    <row r="29" spans="1:46" s="4" customFormat="1" ht="12">
      <c r="A29" s="175" t="s">
        <v>51</v>
      </c>
      <c r="B29" s="76">
        <v>230.91491279197953</v>
      </c>
      <c r="C29" s="84" t="s">
        <v>76</v>
      </c>
      <c r="D29" s="76">
        <v>607.69615357300063</v>
      </c>
      <c r="E29" s="85"/>
      <c r="F29" s="76">
        <v>1078.7509182238482</v>
      </c>
      <c r="G29" s="85"/>
      <c r="H29" s="76">
        <v>1022</v>
      </c>
      <c r="I29" s="85"/>
      <c r="J29" s="76">
        <v>1265</v>
      </c>
      <c r="K29" s="85"/>
      <c r="L29" s="76">
        <v>2297.5890351607409</v>
      </c>
      <c r="M29" s="85"/>
      <c r="N29" s="76">
        <v>877</v>
      </c>
      <c r="O29" s="85"/>
      <c r="P29" s="76">
        <v>512.93843690000006</v>
      </c>
      <c r="Q29" s="85" t="s">
        <v>76</v>
      </c>
      <c r="R29" s="76">
        <v>870.10630681519501</v>
      </c>
      <c r="S29" s="85"/>
      <c r="T29" s="76">
        <v>5081</v>
      </c>
      <c r="U29" s="85"/>
      <c r="V29" s="76">
        <v>3870.6782445699982</v>
      </c>
      <c r="W29" s="85"/>
      <c r="X29" s="85"/>
      <c r="Y29" s="85"/>
      <c r="Z29" s="100">
        <v>0.29133900882473723</v>
      </c>
      <c r="AA29" s="99"/>
      <c r="AB29" s="100">
        <v>0.81532517706385321</v>
      </c>
      <c r="AC29" s="100"/>
      <c r="AD29" s="100">
        <v>1.5738579233703551</v>
      </c>
      <c r="AE29" s="100"/>
      <c r="AF29" s="100">
        <v>1.1278485901892623</v>
      </c>
      <c r="AG29" s="100"/>
      <c r="AH29" s="100">
        <v>1.3</v>
      </c>
      <c r="AI29" s="85"/>
      <c r="AJ29" s="100">
        <f>L29/SUM($L$27+$L$31)*100</f>
        <v>2.1021124030600036</v>
      </c>
      <c r="AK29" s="100"/>
      <c r="AL29" s="100">
        <f>N29/SUM($N$27+$N$31)*100</f>
        <v>1.2987974646051774</v>
      </c>
      <c r="AM29" s="100"/>
      <c r="AN29" s="100">
        <f>P29/SUM($P$27+$P$31)*100</f>
        <v>0.67762019944412777</v>
      </c>
      <c r="AP29" s="100">
        <f>R29/SUM($R$27+$R$31)*100</f>
        <v>1.2921140653491692</v>
      </c>
      <c r="AR29" s="100">
        <f t="shared" si="16"/>
        <v>5.9335295216741404</v>
      </c>
      <c r="AT29" s="100">
        <f>V29/SUM(V$27+V$31)*100</f>
        <v>4.3627208180663564</v>
      </c>
    </row>
    <row r="30" spans="1:46" s="4" customFormat="1" ht="12">
      <c r="A30" s="175" t="s">
        <v>52</v>
      </c>
      <c r="B30" s="76">
        <v>74.384150317597289</v>
      </c>
      <c r="C30" s="84" t="s">
        <v>76</v>
      </c>
      <c r="D30" s="76">
        <v>156.18136230538164</v>
      </c>
      <c r="E30" s="85" t="s">
        <v>76</v>
      </c>
      <c r="F30" s="76">
        <v>118.39798693463207</v>
      </c>
      <c r="G30" s="85" t="s">
        <v>76</v>
      </c>
      <c r="H30" s="76">
        <v>22</v>
      </c>
      <c r="I30" s="85" t="s">
        <v>76</v>
      </c>
      <c r="J30" s="76">
        <v>115</v>
      </c>
      <c r="K30" s="85" t="s">
        <v>76</v>
      </c>
      <c r="L30" s="76">
        <v>221.05596039205255</v>
      </c>
      <c r="M30" s="85" t="s">
        <v>76</v>
      </c>
      <c r="N30" s="76">
        <v>126</v>
      </c>
      <c r="O30" s="85" t="s">
        <v>76</v>
      </c>
      <c r="P30" s="76">
        <v>111.7304614</v>
      </c>
      <c r="Q30" s="85" t="s">
        <v>76</v>
      </c>
      <c r="R30" s="76">
        <v>140.21809286656458</v>
      </c>
      <c r="S30" s="85" t="s">
        <v>76</v>
      </c>
      <c r="T30" s="76">
        <v>793</v>
      </c>
      <c r="U30" s="85" t="s">
        <v>76</v>
      </c>
      <c r="V30" s="76">
        <v>600.68572281000002</v>
      </c>
      <c r="W30" s="85" t="s">
        <v>76</v>
      </c>
      <c r="X30" s="85"/>
      <c r="Y30" s="85"/>
      <c r="Z30" s="100">
        <v>9.3848441245202086E-2</v>
      </c>
      <c r="AA30" s="99"/>
      <c r="AB30" s="100">
        <v>0.20954320037573235</v>
      </c>
      <c r="AC30" s="100"/>
      <c r="AD30" s="100">
        <v>0.17273830937263993</v>
      </c>
      <c r="AE30" s="100"/>
      <c r="AF30" s="100">
        <v>2.4278541080395077E-2</v>
      </c>
      <c r="AG30" s="100"/>
      <c r="AH30" s="100">
        <v>0.1</v>
      </c>
      <c r="AI30" s="85"/>
      <c r="AJ30" s="100">
        <f>L30/SUM($L$27+$L$31)*100</f>
        <v>0.20224873508676236</v>
      </c>
      <c r="AK30" s="100"/>
      <c r="AL30" s="100">
        <f>N30/SUM($N$27+$N$31)*100</f>
        <v>0.18660031988626266</v>
      </c>
      <c r="AM30" s="100"/>
      <c r="AN30" s="100">
        <f>P30/SUM($P$27+$P$31)*100</f>
        <v>0.14760215279521471</v>
      </c>
      <c r="AP30" s="100">
        <f>R30/SUM($R$27+$R$31)*100</f>
        <v>0.2082248669964015</v>
      </c>
      <c r="AR30" s="100">
        <f t="shared" si="16"/>
        <v>0.92605568011958139</v>
      </c>
      <c r="AT30" s="100">
        <f>V30/SUM(V$27+V$31)*100</f>
        <v>0.67704519529485052</v>
      </c>
    </row>
    <row r="31" spans="1:46" s="4" customFormat="1" ht="12">
      <c r="A31" s="173" t="s">
        <v>100</v>
      </c>
      <c r="B31" s="76">
        <v>78954.568581629341</v>
      </c>
      <c r="C31" s="84"/>
      <c r="D31" s="76">
        <v>73770.329285073429</v>
      </c>
      <c r="E31" s="84"/>
      <c r="F31" s="76">
        <v>67337.824155130511</v>
      </c>
      <c r="G31" s="84"/>
      <c r="H31" s="76">
        <v>89571</v>
      </c>
      <c r="I31" s="84"/>
      <c r="J31" s="76">
        <v>97121</v>
      </c>
      <c r="K31" s="84"/>
      <c r="L31" s="76">
        <v>106769.98097421009</v>
      </c>
      <c r="M31" s="84"/>
      <c r="N31" s="76">
        <v>66521</v>
      </c>
      <c r="O31" s="84"/>
      <c r="P31" s="76">
        <v>75054.568710000007</v>
      </c>
      <c r="Q31" s="84"/>
      <c r="R31" s="76">
        <v>66272.800940383619</v>
      </c>
      <c r="S31" s="84"/>
      <c r="T31" s="76">
        <v>79758</v>
      </c>
      <c r="U31" s="84"/>
      <c r="V31" s="76">
        <v>84104.390591010015</v>
      </c>
      <c r="W31" s="84"/>
      <c r="X31" s="84"/>
      <c r="Y31" s="84"/>
      <c r="Z31" s="100">
        <v>99.614812549930662</v>
      </c>
      <c r="AA31" s="99"/>
      <c r="AB31" s="100">
        <v>98.975131622560113</v>
      </c>
      <c r="AC31" s="100"/>
      <c r="AD31" s="100">
        <v>98.243409390155662</v>
      </c>
      <c r="AE31" s="100"/>
      <c r="AF31" s="100">
        <v>98.847872868730349</v>
      </c>
      <c r="AG31" s="100"/>
      <c r="AH31" s="100">
        <v>98.6</v>
      </c>
      <c r="AI31" s="84"/>
      <c r="AJ31" s="100">
        <f>L31/SUM($L$27+$L$31)*100</f>
        <v>97.686095226627629</v>
      </c>
      <c r="AK31" s="100"/>
      <c r="AL31" s="100">
        <f>N31/SUM($N$27+$N$31)*100</f>
        <v>98.51460221550856</v>
      </c>
      <c r="AM31" s="100"/>
      <c r="AN31" s="100">
        <f>P31/SUM($P$27+$P$31)*100</f>
        <v>99.151259020150832</v>
      </c>
      <c r="AP31" s="100">
        <f>R31/SUM($R$27+$R$31)*100</f>
        <v>98.415581607021949</v>
      </c>
      <c r="AR31" s="100">
        <f>T31/SUM(T$27+T$31)*100</f>
        <v>93.14041479820628</v>
      </c>
      <c r="AT31" s="100">
        <f>V31/SUM(V$27+V$31)*100</f>
        <v>94.79578320335068</v>
      </c>
    </row>
    <row r="32" spans="1:46" s="4" customFormat="1" ht="12">
      <c r="A32" s="144" t="s">
        <v>3</v>
      </c>
      <c r="B32" s="76">
        <v>148.88627710713004</v>
      </c>
      <c r="C32" s="84" t="s">
        <v>76</v>
      </c>
      <c r="D32" s="76">
        <v>127.6157255457925</v>
      </c>
      <c r="E32" s="85" t="s">
        <v>76</v>
      </c>
      <c r="F32" s="76">
        <v>381.20521704474629</v>
      </c>
      <c r="G32" s="85" t="s">
        <v>76</v>
      </c>
      <c r="H32" s="76">
        <v>918</v>
      </c>
      <c r="I32" s="85"/>
      <c r="J32" s="76">
        <v>2216</v>
      </c>
      <c r="K32" s="85"/>
      <c r="L32" s="76">
        <v>5034.3475982051177</v>
      </c>
      <c r="M32" s="85"/>
      <c r="N32" s="76">
        <v>3138</v>
      </c>
      <c r="O32" s="85"/>
      <c r="P32" s="76">
        <v>2471.7584230000002</v>
      </c>
      <c r="Q32" s="85"/>
      <c r="R32" s="76">
        <v>3576.8529904135821</v>
      </c>
      <c r="S32" s="85"/>
      <c r="T32" s="76">
        <v>10668</v>
      </c>
      <c r="U32" s="85"/>
      <c r="V32" s="76">
        <v>19591.236343960016</v>
      </c>
      <c r="W32" s="85"/>
      <c r="X32" s="85"/>
      <c r="Y32" s="85"/>
      <c r="Z32" s="139" t="s">
        <v>74</v>
      </c>
      <c r="AA32" s="107"/>
      <c r="AB32" s="139" t="s">
        <v>74</v>
      </c>
      <c r="AC32" s="100"/>
      <c r="AD32" s="139" t="s">
        <v>74</v>
      </c>
      <c r="AE32" s="100"/>
      <c r="AF32" s="139" t="s">
        <v>74</v>
      </c>
      <c r="AG32" s="100"/>
      <c r="AH32" s="139" t="s">
        <v>74</v>
      </c>
      <c r="AI32" s="85"/>
      <c r="AJ32" s="139" t="s">
        <v>74</v>
      </c>
      <c r="AK32" s="139"/>
      <c r="AL32" s="102" t="s">
        <v>74</v>
      </c>
      <c r="AM32" s="102"/>
      <c r="AN32" s="102" t="s">
        <v>74</v>
      </c>
      <c r="AP32" s="102" t="s">
        <v>74</v>
      </c>
      <c r="AR32" s="102" t="s">
        <v>74</v>
      </c>
      <c r="AT32" s="102" t="s">
        <v>74</v>
      </c>
    </row>
    <row r="33" spans="1:46" s="4" customFormat="1" ht="6.6" customHeight="1">
      <c r="A33" s="45"/>
      <c r="B33" s="76"/>
      <c r="C33" s="83"/>
      <c r="D33" s="76"/>
      <c r="E33" s="85"/>
      <c r="F33" s="76"/>
      <c r="G33" s="85"/>
      <c r="H33" s="76"/>
      <c r="I33" s="85"/>
      <c r="J33" s="85"/>
      <c r="K33" s="85"/>
      <c r="L33" s="85"/>
      <c r="M33" s="85"/>
      <c r="N33" s="304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109"/>
      <c r="AA33" s="99"/>
      <c r="AB33" s="109"/>
      <c r="AC33" s="103"/>
      <c r="AD33" s="109"/>
      <c r="AE33" s="103"/>
      <c r="AF33" s="109"/>
      <c r="AG33" s="103"/>
      <c r="AH33" s="85"/>
      <c r="AI33" s="85"/>
      <c r="AJ33" s="85"/>
      <c r="AK33" s="85"/>
    </row>
    <row r="34" spans="1:46" s="22" customFormat="1" ht="37.5">
      <c r="A34" s="174" t="s">
        <v>204</v>
      </c>
      <c r="B34" s="75">
        <v>79408.753921845942</v>
      </c>
      <c r="C34" s="93"/>
      <c r="D34" s="75">
        <v>74661.822526497752</v>
      </c>
      <c r="E34" s="92"/>
      <c r="F34" s="75">
        <v>68923.028605635278</v>
      </c>
      <c r="G34" s="90"/>
      <c r="H34" s="75">
        <v>91533</v>
      </c>
      <c r="I34" s="90"/>
      <c r="J34" s="75">
        <v>100717</v>
      </c>
      <c r="K34" s="90"/>
      <c r="L34" s="75">
        <v>114333</v>
      </c>
      <c r="M34" s="90"/>
      <c r="N34" s="316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7">
        <v>100.00000000000048</v>
      </c>
      <c r="AA34" s="97"/>
      <c r="AB34" s="97">
        <v>99.999999999999901</v>
      </c>
      <c r="AC34" s="97"/>
      <c r="AD34" s="97">
        <v>99.999999999999957</v>
      </c>
      <c r="AE34" s="97"/>
      <c r="AF34" s="104">
        <v>100</v>
      </c>
      <c r="AG34" s="97"/>
      <c r="AH34" s="104">
        <v>100</v>
      </c>
      <c r="AI34" s="90"/>
      <c r="AJ34" s="104">
        <f>SUM(AJ35:AJ40)</f>
        <v>100</v>
      </c>
      <c r="AK34" s="104"/>
      <c r="AL34" s="311"/>
      <c r="AM34" s="311"/>
      <c r="AN34" s="311"/>
      <c r="AO34" s="104"/>
      <c r="AP34" s="311"/>
      <c r="AQ34" s="104"/>
      <c r="AR34" s="311"/>
      <c r="AT34" s="311"/>
    </row>
    <row r="35" spans="1:46" s="4" customFormat="1" ht="12">
      <c r="A35" s="144" t="s">
        <v>157</v>
      </c>
      <c r="B35" s="76">
        <v>67359.536921624152</v>
      </c>
      <c r="C35" s="84"/>
      <c r="D35" s="76">
        <v>53149.435070215157</v>
      </c>
      <c r="E35" s="84"/>
      <c r="F35" s="76">
        <v>44343.345265573647</v>
      </c>
      <c r="G35" s="141"/>
      <c r="H35" s="76">
        <v>43997</v>
      </c>
      <c r="I35" s="141"/>
      <c r="J35" s="76">
        <v>69669</v>
      </c>
      <c r="K35" s="76"/>
      <c r="L35" s="76">
        <v>88095</v>
      </c>
      <c r="M35" s="76"/>
      <c r="N35" s="323"/>
      <c r="O35" s="323"/>
      <c r="P35" s="323"/>
      <c r="Q35" s="76"/>
      <c r="R35" s="323"/>
      <c r="S35" s="76"/>
      <c r="T35" s="323"/>
      <c r="U35" s="76"/>
      <c r="V35" s="323"/>
      <c r="W35" s="76"/>
      <c r="X35" s="76"/>
      <c r="Y35" s="76"/>
      <c r="Z35" s="100">
        <v>85.002543989221408</v>
      </c>
      <c r="AA35" s="105"/>
      <c r="AB35" s="100">
        <v>71.779224878464859</v>
      </c>
      <c r="AC35" s="99"/>
      <c r="AD35" s="100">
        <v>64.652527478812445</v>
      </c>
      <c r="AE35" s="99"/>
      <c r="AF35" s="100">
        <v>48.388232059389608</v>
      </c>
      <c r="AG35" s="99"/>
      <c r="AH35" s="100">
        <v>70.059934434142519</v>
      </c>
      <c r="AI35" s="141"/>
      <c r="AJ35" s="100">
        <f t="shared" ref="AJ35:AJ40" si="17">L35/SUM($L$35:$L$40)*100</f>
        <v>79.544018058690753</v>
      </c>
      <c r="AK35" s="100"/>
      <c r="AL35" s="326"/>
      <c r="AM35" s="327"/>
      <c r="AN35" s="326"/>
      <c r="AP35" s="326"/>
      <c r="AR35" s="326"/>
      <c r="AT35" s="326"/>
    </row>
    <row r="36" spans="1:46" s="4" customFormat="1" ht="12">
      <c r="A36" s="144" t="s">
        <v>19</v>
      </c>
      <c r="B36" s="76">
        <v>1230.7125020512676</v>
      </c>
      <c r="C36" s="84"/>
      <c r="D36" s="76">
        <v>6134.6105553717371</v>
      </c>
      <c r="E36" s="85"/>
      <c r="F36" s="76">
        <v>15185.679510039539</v>
      </c>
      <c r="G36" s="140"/>
      <c r="H36" s="76">
        <v>39391</v>
      </c>
      <c r="I36" s="140"/>
      <c r="J36" s="76">
        <v>25238</v>
      </c>
      <c r="K36" s="76"/>
      <c r="L36" s="76">
        <v>16637</v>
      </c>
      <c r="M36" s="76"/>
      <c r="N36" s="318"/>
      <c r="O36" s="323"/>
      <c r="P36" s="318"/>
      <c r="Q36" s="76"/>
      <c r="R36" s="318"/>
      <c r="S36" s="76"/>
      <c r="T36" s="318"/>
      <c r="U36" s="76"/>
      <c r="V36" s="318"/>
      <c r="W36" s="76"/>
      <c r="X36" s="76"/>
      <c r="Y36" s="76"/>
      <c r="Z36" s="100">
        <v>1.5530643228058463</v>
      </c>
      <c r="AA36" s="105"/>
      <c r="AB36" s="100">
        <v>8.2848969140331761</v>
      </c>
      <c r="AC36" s="99"/>
      <c r="AD36" s="100">
        <v>22.140696781609169</v>
      </c>
      <c r="AE36" s="99"/>
      <c r="AF36" s="100">
        <v>43.322518559252131</v>
      </c>
      <c r="AG36" s="99"/>
      <c r="AH36" s="100">
        <v>25.379618269946299</v>
      </c>
      <c r="AI36" s="140"/>
      <c r="AJ36" s="100">
        <f>L36/SUM($L$35:$L$40)*100</f>
        <v>15.022121896162528</v>
      </c>
      <c r="AK36" s="100"/>
      <c r="AL36" s="320"/>
      <c r="AM36" s="327"/>
      <c r="AN36" s="320"/>
      <c r="AP36" s="320"/>
      <c r="AR36" s="320"/>
      <c r="AT36" s="320"/>
    </row>
    <row r="37" spans="1:46" s="4" customFormat="1" ht="12" customHeight="1">
      <c r="A37" s="144" t="s">
        <v>55</v>
      </c>
      <c r="B37" s="76">
        <v>2493.8243789906137</v>
      </c>
      <c r="C37" s="84"/>
      <c r="D37" s="76">
        <v>12181.270247643051</v>
      </c>
      <c r="E37" s="84"/>
      <c r="F37" s="76">
        <v>7983.8879285014418</v>
      </c>
      <c r="G37" s="141"/>
      <c r="H37" s="76">
        <v>5645</v>
      </c>
      <c r="I37" s="141"/>
      <c r="J37" s="76">
        <v>3122</v>
      </c>
      <c r="K37" s="76"/>
      <c r="L37" s="76">
        <v>1662</v>
      </c>
      <c r="M37" s="76"/>
      <c r="N37" s="323"/>
      <c r="O37" s="323"/>
      <c r="P37" s="323"/>
      <c r="Q37" s="76"/>
      <c r="R37" s="323"/>
      <c r="S37" s="76"/>
      <c r="T37" s="323"/>
      <c r="U37" s="76"/>
      <c r="V37" s="323"/>
      <c r="W37" s="76"/>
      <c r="X37" s="76"/>
      <c r="Y37" s="76"/>
      <c r="Z37" s="100">
        <v>3.1470141596013681</v>
      </c>
      <c r="AA37" s="99"/>
      <c r="AB37" s="100">
        <v>16.451014676935198</v>
      </c>
      <c r="AC37" s="99"/>
      <c r="AD37" s="100">
        <v>11.64049601115544</v>
      </c>
      <c r="AE37" s="99"/>
      <c r="AF37" s="100">
        <v>6.208413527632664</v>
      </c>
      <c r="AG37" s="99"/>
      <c r="AH37" s="100">
        <v>3.1395185133042376</v>
      </c>
      <c r="AI37" s="141"/>
      <c r="AJ37" s="100">
        <f t="shared" si="17"/>
        <v>1.5006772009029345</v>
      </c>
      <c r="AK37" s="100"/>
      <c r="AL37" s="326"/>
      <c r="AM37" s="327"/>
      <c r="AN37" s="326"/>
      <c r="AP37" s="326"/>
      <c r="AR37" s="326"/>
      <c r="AT37" s="326"/>
    </row>
    <row r="38" spans="1:46" s="4" customFormat="1" ht="12">
      <c r="A38" s="144" t="s">
        <v>13</v>
      </c>
      <c r="B38" s="76">
        <v>7650.7160630609969</v>
      </c>
      <c r="C38" s="84"/>
      <c r="D38" s="76">
        <v>910.37452685796325</v>
      </c>
      <c r="E38" s="85"/>
      <c r="F38" s="76">
        <v>395.55452355191653</v>
      </c>
      <c r="G38" s="140" t="s">
        <v>76</v>
      </c>
      <c r="H38" s="76">
        <v>595</v>
      </c>
      <c r="I38" s="140"/>
      <c r="J38" s="76">
        <v>912</v>
      </c>
      <c r="K38" s="76"/>
      <c r="L38" s="76">
        <v>2251</v>
      </c>
      <c r="M38" s="76"/>
      <c r="N38" s="323"/>
      <c r="O38" s="323"/>
      <c r="P38" s="323"/>
      <c r="Q38" s="76"/>
      <c r="R38" s="323"/>
      <c r="S38" s="76"/>
      <c r="T38" s="323"/>
      <c r="U38" s="76"/>
      <c r="V38" s="323"/>
      <c r="W38" s="76"/>
      <c r="X38" s="76"/>
      <c r="Y38" s="76"/>
      <c r="Z38" s="100">
        <v>9.6546140074578268</v>
      </c>
      <c r="AA38" s="99"/>
      <c r="AB38" s="100">
        <v>1.2294764337689745</v>
      </c>
      <c r="AC38" s="99"/>
      <c r="AD38" s="100">
        <v>0.57671787164788268</v>
      </c>
      <c r="AE38" s="99"/>
      <c r="AF38" s="100">
        <v>0.6543854825405554</v>
      </c>
      <c r="AG38" s="99"/>
      <c r="AH38" s="100">
        <v>0.91711751573781697</v>
      </c>
      <c r="AI38" s="140"/>
      <c r="AJ38" s="100">
        <f t="shared" si="17"/>
        <v>2.0325056433408579</v>
      </c>
      <c r="AK38" s="100"/>
      <c r="AL38" s="326"/>
      <c r="AM38" s="327"/>
      <c r="AN38" s="326"/>
      <c r="AP38" s="326"/>
      <c r="AR38" s="326"/>
      <c r="AT38" s="326"/>
    </row>
    <row r="39" spans="1:46" s="4" customFormat="1" ht="12">
      <c r="A39" s="122" t="s">
        <v>146</v>
      </c>
      <c r="B39" s="76">
        <v>32.379458775071093</v>
      </c>
      <c r="C39" s="84" t="s">
        <v>76</v>
      </c>
      <c r="D39" s="76">
        <v>298.88649819226782</v>
      </c>
      <c r="E39" s="85" t="s">
        <v>76</v>
      </c>
      <c r="F39" s="76">
        <v>158.44504815877508</v>
      </c>
      <c r="G39" s="140" t="s">
        <v>76</v>
      </c>
      <c r="H39" s="76">
        <v>69</v>
      </c>
      <c r="I39" s="140"/>
      <c r="J39" s="76">
        <v>45</v>
      </c>
      <c r="K39" s="76" t="s">
        <v>76</v>
      </c>
      <c r="L39" s="76">
        <v>233</v>
      </c>
      <c r="M39" s="76" t="s">
        <v>76</v>
      </c>
      <c r="N39" s="323"/>
      <c r="O39" s="323"/>
      <c r="P39" s="323"/>
      <c r="Q39" s="76"/>
      <c r="R39" s="323"/>
      <c r="S39" s="76"/>
      <c r="T39" s="323"/>
      <c r="U39" s="76"/>
      <c r="V39" s="323"/>
      <c r="W39" s="76"/>
      <c r="X39" s="76"/>
      <c r="Y39" s="76"/>
      <c r="Z39" s="100">
        <v>4.0860381390056592E-2</v>
      </c>
      <c r="AA39" s="105"/>
      <c r="AB39" s="100">
        <v>0.40365134904138172</v>
      </c>
      <c r="AC39" s="99"/>
      <c r="AD39" s="100">
        <v>0.23101263038717762</v>
      </c>
      <c r="AE39" s="99"/>
      <c r="AF39" s="100">
        <v>7.5886719824030793E-2</v>
      </c>
      <c r="AG39" s="99"/>
      <c r="AH39" s="100">
        <v>4.5252509000221236E-2</v>
      </c>
      <c r="AI39" s="140"/>
      <c r="AJ39" s="100">
        <f t="shared" si="17"/>
        <v>0.21038374717832958</v>
      </c>
      <c r="AK39" s="100"/>
      <c r="AL39" s="326"/>
      <c r="AM39" s="327"/>
      <c r="AN39" s="326"/>
      <c r="AP39" s="326"/>
      <c r="AR39" s="326"/>
      <c r="AT39" s="326"/>
    </row>
    <row r="40" spans="1:46" s="4" customFormat="1" ht="12">
      <c r="A40" s="144" t="s">
        <v>104</v>
      </c>
      <c r="B40" s="76">
        <v>476.97298042218404</v>
      </c>
      <c r="C40" s="140"/>
      <c r="D40" s="76">
        <v>1371.1308398664148</v>
      </c>
      <c r="E40" s="85"/>
      <c r="F40" s="76">
        <v>520.26752175578667</v>
      </c>
      <c r="G40" s="140"/>
      <c r="H40" s="76">
        <v>1228</v>
      </c>
      <c r="I40" s="140"/>
      <c r="J40" s="76">
        <v>456</v>
      </c>
      <c r="K40" s="76"/>
      <c r="L40" s="76">
        <v>1872</v>
      </c>
      <c r="M40" s="76"/>
      <c r="N40" s="323"/>
      <c r="O40" s="323"/>
      <c r="P40" s="323"/>
      <c r="Q40" s="76"/>
      <c r="R40" s="323"/>
      <c r="S40" s="76"/>
      <c r="T40" s="323"/>
      <c r="U40" s="76"/>
      <c r="V40" s="323"/>
      <c r="W40" s="76"/>
      <c r="X40" s="76"/>
      <c r="Y40" s="76"/>
      <c r="Z40" s="100">
        <v>0.60190313952397567</v>
      </c>
      <c r="AA40" s="99"/>
      <c r="AB40" s="100">
        <v>1.8517357477563001</v>
      </c>
      <c r="AC40" s="99"/>
      <c r="AD40" s="100">
        <v>0.75854922638783728</v>
      </c>
      <c r="AE40" s="99"/>
      <c r="AF40" s="100">
        <v>1.3505636513610118</v>
      </c>
      <c r="AG40" s="99"/>
      <c r="AH40" s="100">
        <v>0.45855875786890848</v>
      </c>
      <c r="AI40" s="140"/>
      <c r="AJ40" s="100">
        <f t="shared" si="17"/>
        <v>1.690293453724605</v>
      </c>
      <c r="AK40" s="100"/>
      <c r="AL40" s="326"/>
      <c r="AM40" s="327"/>
      <c r="AN40" s="326"/>
      <c r="AP40" s="326"/>
      <c r="AR40" s="326"/>
      <c r="AT40" s="326"/>
    </row>
    <row r="41" spans="1:46" s="4" customFormat="1" ht="12">
      <c r="A41" s="148" t="s">
        <v>156</v>
      </c>
      <c r="B41" s="76">
        <v>164.61161692165791</v>
      </c>
      <c r="C41" s="140" t="s">
        <v>76</v>
      </c>
      <c r="D41" s="76">
        <v>616.1147883511594</v>
      </c>
      <c r="E41" s="84"/>
      <c r="F41" s="76">
        <v>335.84880805418658</v>
      </c>
      <c r="G41" s="140"/>
      <c r="H41" s="76">
        <v>608</v>
      </c>
      <c r="I41" s="140"/>
      <c r="J41" s="76">
        <v>1275</v>
      </c>
      <c r="K41" s="76"/>
      <c r="L41" s="76">
        <v>3583</v>
      </c>
      <c r="M41" s="76"/>
      <c r="N41" s="318"/>
      <c r="O41" s="323"/>
      <c r="P41" s="318"/>
      <c r="Q41" s="76"/>
      <c r="R41" s="318"/>
      <c r="S41" s="76"/>
      <c r="T41" s="318"/>
      <c r="U41" s="76"/>
      <c r="V41" s="318"/>
      <c r="W41" s="76"/>
      <c r="X41" s="76"/>
      <c r="Y41" s="76"/>
      <c r="Z41" s="139" t="s">
        <v>74</v>
      </c>
      <c r="AA41" s="107"/>
      <c r="AB41" s="139" t="s">
        <v>74</v>
      </c>
      <c r="AC41" s="100"/>
      <c r="AD41" s="139" t="s">
        <v>74</v>
      </c>
      <c r="AE41" s="100"/>
      <c r="AF41" s="139" t="s">
        <v>74</v>
      </c>
      <c r="AG41" s="100"/>
      <c r="AH41" s="102" t="s">
        <v>74</v>
      </c>
      <c r="AI41" s="140"/>
      <c r="AJ41" s="102" t="s">
        <v>74</v>
      </c>
      <c r="AK41" s="102"/>
      <c r="AL41" s="320"/>
      <c r="AM41" s="327"/>
      <c r="AN41" s="320"/>
      <c r="AP41" s="320"/>
      <c r="AR41" s="320"/>
      <c r="AT41" s="320"/>
    </row>
    <row r="42" spans="1:46" s="4" customFormat="1" ht="6" customHeight="1">
      <c r="A42" s="43"/>
      <c r="B42" s="76"/>
      <c r="C42" s="84"/>
      <c r="D42" s="76"/>
      <c r="E42" s="84"/>
      <c r="F42" s="76"/>
      <c r="G42" s="84"/>
      <c r="H42" s="76"/>
      <c r="I42" s="84"/>
      <c r="J42" s="84"/>
      <c r="K42" s="84"/>
      <c r="L42" s="84"/>
      <c r="M42" s="84"/>
      <c r="N42" s="305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9"/>
      <c r="AA42" s="99"/>
      <c r="AB42" s="99"/>
      <c r="AC42" s="103"/>
      <c r="AD42" s="99"/>
      <c r="AE42" s="103"/>
      <c r="AF42" s="99"/>
      <c r="AG42" s="103"/>
      <c r="AH42" s="84"/>
      <c r="AI42" s="84"/>
      <c r="AJ42" s="84"/>
      <c r="AK42" s="84"/>
    </row>
    <row r="43" spans="1:46" s="4" customFormat="1" ht="26.25" customHeight="1">
      <c r="A43" s="174" t="s">
        <v>206</v>
      </c>
      <c r="B43" s="76"/>
      <c r="C43" s="84"/>
      <c r="D43" s="76"/>
      <c r="E43" s="84"/>
      <c r="F43" s="76"/>
      <c r="G43" s="84"/>
      <c r="H43" s="76"/>
      <c r="I43" s="84"/>
      <c r="J43" s="84"/>
      <c r="K43" s="84"/>
      <c r="L43" s="84"/>
      <c r="M43" s="84"/>
      <c r="N43" s="305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9"/>
      <c r="AA43" s="99"/>
      <c r="AB43" s="99"/>
      <c r="AC43" s="103"/>
      <c r="AD43" s="99"/>
      <c r="AE43" s="103"/>
      <c r="AF43" s="99"/>
      <c r="AG43" s="103"/>
      <c r="AH43" s="84"/>
      <c r="AI43" s="84"/>
      <c r="AJ43" s="84"/>
      <c r="AK43" s="84"/>
    </row>
    <row r="44" spans="1:46" s="4" customFormat="1" ht="12" customHeight="1">
      <c r="A44" s="144" t="s">
        <v>157</v>
      </c>
      <c r="B44" s="321"/>
      <c r="C44" s="322"/>
      <c r="D44" s="321"/>
      <c r="E44" s="322"/>
      <c r="F44" s="321"/>
      <c r="G44" s="322"/>
      <c r="H44" s="321"/>
      <c r="I44" s="322"/>
      <c r="J44" s="322"/>
      <c r="K44" s="322"/>
      <c r="L44" s="322"/>
      <c r="M44" s="84"/>
      <c r="N44" s="76">
        <v>66172</v>
      </c>
      <c r="O44" s="76"/>
      <c r="P44" s="76">
        <v>69761.471529999995</v>
      </c>
      <c r="Q44" s="84"/>
      <c r="R44" s="76">
        <v>60216.630090970815</v>
      </c>
      <c r="S44" s="84"/>
      <c r="T44" s="76">
        <v>78622</v>
      </c>
      <c r="U44" s="84"/>
      <c r="V44" s="76">
        <v>85129.24636564008</v>
      </c>
      <c r="W44" s="84"/>
      <c r="X44" s="84"/>
      <c r="Y44" s="84"/>
      <c r="Z44" s="324"/>
      <c r="AA44" s="324"/>
      <c r="AB44" s="324"/>
      <c r="AC44" s="324"/>
      <c r="AD44" s="324"/>
      <c r="AE44" s="324"/>
      <c r="AF44" s="324"/>
      <c r="AG44" s="324"/>
      <c r="AH44" s="322"/>
      <c r="AI44" s="322"/>
      <c r="AJ44" s="322"/>
      <c r="AK44" s="84"/>
      <c r="AL44" s="325">
        <v>95.434173169999994</v>
      </c>
      <c r="AM44" s="325"/>
      <c r="AN44" s="325">
        <v>90.935753360000007</v>
      </c>
      <c r="AP44" s="331">
        <v>86.981645487721195</v>
      </c>
      <c r="AR44" s="331">
        <v>86.126959999999997</v>
      </c>
      <c r="AT44" s="331">
        <v>86.814723501946503</v>
      </c>
    </row>
    <row r="45" spans="1:46" s="4" customFormat="1" ht="12" customHeight="1">
      <c r="A45" s="144" t="s">
        <v>13</v>
      </c>
      <c r="B45" s="321"/>
      <c r="C45" s="322"/>
      <c r="D45" s="321"/>
      <c r="E45" s="322"/>
      <c r="F45" s="321"/>
      <c r="G45" s="322"/>
      <c r="H45" s="321"/>
      <c r="I45" s="322"/>
      <c r="J45" s="322"/>
      <c r="K45" s="322"/>
      <c r="L45" s="322"/>
      <c r="M45" s="84"/>
      <c r="N45" s="76">
        <v>10998</v>
      </c>
      <c r="O45" s="76"/>
      <c r="P45" s="76">
        <v>14122.741249999999</v>
      </c>
      <c r="Q45" s="76"/>
      <c r="R45" s="76">
        <v>13193.911581329972</v>
      </c>
      <c r="S45" s="76"/>
      <c r="T45" s="76">
        <v>15394.05</v>
      </c>
      <c r="U45" s="76"/>
      <c r="V45" s="76">
        <v>16895.333658139996</v>
      </c>
      <c r="W45" s="76"/>
      <c r="X45" s="76"/>
      <c r="Y45" s="76"/>
      <c r="Z45" s="324"/>
      <c r="AA45" s="324"/>
      <c r="AB45" s="324"/>
      <c r="AC45" s="324"/>
      <c r="AD45" s="324"/>
      <c r="AE45" s="324"/>
      <c r="AF45" s="324"/>
      <c r="AG45" s="324"/>
      <c r="AH45" s="322"/>
      <c r="AI45" s="322"/>
      <c r="AJ45" s="322"/>
      <c r="AK45" s="84"/>
      <c r="AL45" s="325">
        <v>15.86925171</v>
      </c>
      <c r="AM45" s="325"/>
      <c r="AN45" s="325">
        <v>18.409332360000001</v>
      </c>
      <c r="AP45" s="331">
        <v>19.058325549434272</v>
      </c>
      <c r="AR45" s="331">
        <v>16.863610000000001</v>
      </c>
      <c r="AT45" s="331">
        <v>17.237601418884001</v>
      </c>
    </row>
    <row r="46" spans="1:46" s="4" customFormat="1" ht="12" customHeight="1">
      <c r="A46" s="144" t="s">
        <v>202</v>
      </c>
      <c r="B46" s="321"/>
      <c r="C46" s="322"/>
      <c r="D46" s="321"/>
      <c r="E46" s="322"/>
      <c r="F46" s="321"/>
      <c r="G46" s="322"/>
      <c r="H46" s="321"/>
      <c r="I46" s="322"/>
      <c r="J46" s="322"/>
      <c r="K46" s="322"/>
      <c r="L46" s="322"/>
      <c r="M46" s="84"/>
      <c r="N46" s="76">
        <v>7069</v>
      </c>
      <c r="O46" s="76"/>
      <c r="P46" s="76">
        <v>10815</v>
      </c>
      <c r="Q46" s="76"/>
      <c r="R46" s="76">
        <v>11963.715607620863</v>
      </c>
      <c r="S46" s="76"/>
      <c r="T46" s="76">
        <v>8233.5910000000003</v>
      </c>
      <c r="U46" s="76"/>
      <c r="V46" s="76">
        <v>7558.518072799995</v>
      </c>
      <c r="W46" s="76"/>
      <c r="X46" s="76"/>
      <c r="Y46" s="76"/>
      <c r="Z46" s="324"/>
      <c r="AA46" s="324"/>
      <c r="AB46" s="324"/>
      <c r="AC46" s="324"/>
      <c r="AD46" s="324"/>
      <c r="AE46" s="324"/>
      <c r="AF46" s="324"/>
      <c r="AG46" s="324"/>
      <c r="AH46" s="322"/>
      <c r="AI46" s="322"/>
      <c r="AJ46" s="322"/>
      <c r="AK46" s="84"/>
      <c r="AL46" s="325">
        <v>10.19497561</v>
      </c>
      <c r="AN46" s="325">
        <v>14.09729068</v>
      </c>
      <c r="AP46" s="331">
        <v>17.281333547325659</v>
      </c>
      <c r="AR46" s="331">
        <v>9.0195939999999997</v>
      </c>
      <c r="AT46" s="331">
        <v>7.7122369751596596</v>
      </c>
    </row>
    <row r="47" spans="1:46" s="4" customFormat="1" ht="12" customHeight="1">
      <c r="A47" s="144" t="s">
        <v>203</v>
      </c>
      <c r="B47" s="321"/>
      <c r="C47" s="322"/>
      <c r="D47" s="321"/>
      <c r="E47" s="322"/>
      <c r="F47" s="321"/>
      <c r="G47" s="322"/>
      <c r="H47" s="321"/>
      <c r="I47" s="322"/>
      <c r="J47" s="322"/>
      <c r="K47" s="322"/>
      <c r="L47" s="322"/>
      <c r="M47" s="84"/>
      <c r="N47" s="76">
        <v>10868</v>
      </c>
      <c r="O47" s="84"/>
      <c r="P47" s="76">
        <v>15758</v>
      </c>
      <c r="Q47" s="84"/>
      <c r="R47" s="76">
        <v>16584.058912309927</v>
      </c>
      <c r="S47" s="84"/>
      <c r="T47" s="76">
        <v>10252.65</v>
      </c>
      <c r="U47" s="84"/>
      <c r="V47" s="76">
        <v>6776.0011595099968</v>
      </c>
      <c r="W47" s="84"/>
      <c r="X47" s="84"/>
      <c r="Y47" s="84"/>
      <c r="Z47" s="324"/>
      <c r="AA47" s="324"/>
      <c r="AB47" s="324"/>
      <c r="AC47" s="324"/>
      <c r="AD47" s="324"/>
      <c r="AE47" s="324"/>
      <c r="AF47" s="324"/>
      <c r="AG47" s="324"/>
      <c r="AH47" s="322"/>
      <c r="AI47" s="322"/>
      <c r="AJ47" s="322"/>
      <c r="AK47" s="84"/>
      <c r="AL47" s="4">
        <v>15.7</v>
      </c>
      <c r="AN47" s="325">
        <v>20.544204870000002</v>
      </c>
      <c r="AP47" s="331">
        <v>23.958391735024428</v>
      </c>
      <c r="AR47" s="331">
        <v>11.235440000000001</v>
      </c>
      <c r="AT47" s="331">
        <v>6.9132702298101902</v>
      </c>
    </row>
    <row r="48" spans="1:46" s="4" customFormat="1" ht="12" customHeight="1">
      <c r="A48" s="122" t="s">
        <v>146</v>
      </c>
      <c r="B48" s="321"/>
      <c r="C48" s="322"/>
      <c r="D48" s="321"/>
      <c r="E48" s="322"/>
      <c r="F48" s="321"/>
      <c r="G48" s="322"/>
      <c r="H48" s="321"/>
      <c r="I48" s="322"/>
      <c r="J48" s="322"/>
      <c r="K48" s="322"/>
      <c r="L48" s="322"/>
      <c r="M48" s="84"/>
      <c r="N48" s="76">
        <v>762</v>
      </c>
      <c r="O48" s="76"/>
      <c r="P48" s="76">
        <v>544</v>
      </c>
      <c r="Q48" s="84" t="s">
        <v>76</v>
      </c>
      <c r="R48" s="76">
        <v>567.92405209405172</v>
      </c>
      <c r="S48" s="84" t="s">
        <v>76</v>
      </c>
      <c r="T48" s="76">
        <v>1129.29</v>
      </c>
      <c r="U48" s="84"/>
      <c r="V48" s="76">
        <v>848.6943182</v>
      </c>
      <c r="W48" s="84" t="s">
        <v>76</v>
      </c>
      <c r="X48" s="84"/>
      <c r="Y48" s="84"/>
      <c r="Z48" s="324"/>
      <c r="AA48" s="324"/>
      <c r="AB48" s="324"/>
      <c r="AC48" s="324"/>
      <c r="AD48" s="324"/>
      <c r="AE48" s="324"/>
      <c r="AF48" s="324"/>
      <c r="AG48" s="324"/>
      <c r="AH48" s="322"/>
      <c r="AI48" s="322"/>
      <c r="AJ48" s="322"/>
      <c r="AK48" s="84"/>
      <c r="AL48" s="325">
        <v>1.098322239</v>
      </c>
      <c r="AM48" s="325"/>
      <c r="AN48" s="325">
        <v>0.709090734</v>
      </c>
      <c r="AP48" s="331">
        <v>0.82060727287744295</v>
      </c>
      <c r="AR48" s="331">
        <v>1.237096</v>
      </c>
      <c r="AT48" s="331">
        <v>0.86588727275917299</v>
      </c>
    </row>
    <row r="49" spans="1:46" s="4" customFormat="1" ht="12" customHeight="1">
      <c r="A49" s="144" t="s">
        <v>104</v>
      </c>
      <c r="B49" s="321"/>
      <c r="C49" s="322"/>
      <c r="D49" s="321"/>
      <c r="E49" s="322"/>
      <c r="F49" s="321"/>
      <c r="G49" s="322"/>
      <c r="H49" s="321"/>
      <c r="I49" s="322"/>
      <c r="J49" s="322"/>
      <c r="K49" s="322"/>
      <c r="L49" s="322"/>
      <c r="M49" s="84"/>
      <c r="N49" s="76">
        <v>124</v>
      </c>
      <c r="O49" s="76" t="s">
        <v>76</v>
      </c>
      <c r="P49" s="76">
        <v>140</v>
      </c>
      <c r="Q49" s="84" t="s">
        <v>76</v>
      </c>
      <c r="R49" s="76">
        <v>163.35286606131129</v>
      </c>
      <c r="S49" s="84" t="s">
        <v>76</v>
      </c>
      <c r="T49" s="76">
        <v>84.735550000000003</v>
      </c>
      <c r="U49" s="84" t="s">
        <v>76</v>
      </c>
      <c r="V49" s="76">
        <v>166.31452579</v>
      </c>
      <c r="W49" s="84" t="s">
        <v>76</v>
      </c>
      <c r="X49" s="84"/>
      <c r="Y49" s="84"/>
      <c r="Z49" s="324"/>
      <c r="AA49" s="324"/>
      <c r="AB49" s="324"/>
      <c r="AC49" s="324"/>
      <c r="AD49" s="324"/>
      <c r="AE49" s="324"/>
      <c r="AF49" s="324"/>
      <c r="AG49" s="324"/>
      <c r="AH49" s="322"/>
      <c r="AI49" s="322"/>
      <c r="AJ49" s="322"/>
      <c r="AK49" s="84"/>
      <c r="AL49" s="325">
        <v>0.17819389199999999</v>
      </c>
      <c r="AM49" s="325"/>
      <c r="AN49" s="325">
        <v>0.18278751700000001</v>
      </c>
      <c r="AP49" s="331">
        <v>0.23595975171115877</v>
      </c>
      <c r="AR49" s="331">
        <v>9.2868000000000006E-2</v>
      </c>
      <c r="AT49" s="331">
        <v>0.169683746041765</v>
      </c>
    </row>
    <row r="50" spans="1:46" s="4" customFormat="1" ht="6" customHeight="1">
      <c r="A50" s="43"/>
      <c r="B50" s="76"/>
      <c r="C50" s="84"/>
      <c r="D50" s="76"/>
      <c r="E50" s="84"/>
      <c r="F50" s="76"/>
      <c r="G50" s="84"/>
      <c r="H50" s="76"/>
      <c r="I50" s="84"/>
      <c r="J50" s="84"/>
      <c r="K50" s="84"/>
      <c r="L50" s="84"/>
      <c r="M50" s="84"/>
      <c r="N50" s="305"/>
      <c r="O50" s="84"/>
      <c r="P50" s="356"/>
      <c r="Q50" s="84"/>
      <c r="R50" s="84"/>
      <c r="S50" s="84"/>
      <c r="T50" s="84"/>
      <c r="U50" s="84"/>
      <c r="V50" s="84"/>
      <c r="W50" s="84"/>
      <c r="X50" s="84"/>
      <c r="Y50" s="84"/>
      <c r="Z50" s="99"/>
      <c r="AA50" s="99"/>
      <c r="AB50" s="99"/>
      <c r="AC50" s="103"/>
      <c r="AD50" s="99"/>
      <c r="AE50" s="103"/>
      <c r="AF50" s="99"/>
      <c r="AG50" s="103"/>
      <c r="AH50" s="84"/>
      <c r="AI50" s="84"/>
      <c r="AJ50" s="84"/>
      <c r="AK50" s="84"/>
    </row>
    <row r="51" spans="1:46" s="22" customFormat="1" ht="24">
      <c r="A51" s="174" t="s">
        <v>197</v>
      </c>
      <c r="B51" s="75">
        <v>79408.753921845579</v>
      </c>
      <c r="C51" s="84"/>
      <c r="D51" s="75">
        <v>74661.822526497752</v>
      </c>
      <c r="E51" s="84"/>
      <c r="F51" s="75">
        <v>68923.028605635307</v>
      </c>
      <c r="G51" s="84"/>
      <c r="H51" s="75">
        <v>91533</v>
      </c>
      <c r="I51" s="84"/>
      <c r="J51" s="75">
        <v>100717</v>
      </c>
      <c r="K51" s="84"/>
      <c r="L51" s="75">
        <v>114333</v>
      </c>
      <c r="M51" s="84"/>
      <c r="N51" s="75">
        <f>SUM(N52:N64)</f>
        <v>70662</v>
      </c>
      <c r="O51" s="75"/>
      <c r="P51" s="75">
        <f t="shared" ref="P51:R51" si="18">SUM(P52:P64)</f>
        <v>78168.798932429985</v>
      </c>
      <c r="Q51" s="84"/>
      <c r="R51" s="75">
        <f t="shared" si="18"/>
        <v>70916.597224221841</v>
      </c>
      <c r="S51" s="84"/>
      <c r="T51" s="75">
        <f t="shared" ref="T51:V51" si="19">SUM(T52:T64)</f>
        <v>96298</v>
      </c>
      <c r="U51" s="84"/>
      <c r="V51" s="75">
        <f t="shared" si="19"/>
        <v>108312.89436391012</v>
      </c>
      <c r="W51" s="84"/>
      <c r="X51" s="84"/>
      <c r="Y51" s="84"/>
      <c r="Z51" s="97">
        <v>100.00000000000003</v>
      </c>
      <c r="AA51" s="97"/>
      <c r="AB51" s="97">
        <v>99.999999999999901</v>
      </c>
      <c r="AC51" s="97"/>
      <c r="AD51" s="97">
        <v>99.999999999999986</v>
      </c>
      <c r="AE51" s="97"/>
      <c r="AF51" s="104">
        <v>100</v>
      </c>
      <c r="AG51" s="97"/>
      <c r="AH51" s="104">
        <v>100</v>
      </c>
      <c r="AI51" s="84"/>
      <c r="AJ51" s="104">
        <f>SUM(AJ52:AJ63)</f>
        <v>100</v>
      </c>
      <c r="AK51" s="104"/>
      <c r="AL51" s="104">
        <f>SUM(AL52:AL63)</f>
        <v>100</v>
      </c>
      <c r="AM51" s="104"/>
      <c r="AN51" s="104">
        <f t="shared" ref="AN51" si="20">SUM(AN52:AN63)</f>
        <v>100.00000000000003</v>
      </c>
      <c r="AP51" s="104">
        <f t="shared" ref="AP51:AR51" si="21">SUM(AP52:AP63)</f>
        <v>100.00000000000001</v>
      </c>
      <c r="AR51" s="104">
        <f t="shared" si="21"/>
        <v>100</v>
      </c>
      <c r="AT51" s="104">
        <f>SUM(AT52:AT63)</f>
        <v>99.999999999999986</v>
      </c>
    </row>
    <row r="52" spans="1:46" s="4" customFormat="1" ht="12">
      <c r="A52" s="148" t="s">
        <v>132</v>
      </c>
      <c r="B52" s="76">
        <v>8163.6097193912519</v>
      </c>
      <c r="C52" s="141"/>
      <c r="D52" s="76">
        <v>5694.2390480166396</v>
      </c>
      <c r="E52" s="84"/>
      <c r="F52" s="76">
        <v>4551.2862947786953</v>
      </c>
      <c r="G52" s="141"/>
      <c r="H52" s="76">
        <v>2557</v>
      </c>
      <c r="I52" s="141"/>
      <c r="J52" s="76">
        <v>1857</v>
      </c>
      <c r="K52" s="76"/>
      <c r="L52" s="76">
        <v>1973</v>
      </c>
      <c r="M52" s="76"/>
      <c r="N52" s="76">
        <v>1257</v>
      </c>
      <c r="O52" s="76"/>
      <c r="P52" s="76">
        <v>1160.2050979999999</v>
      </c>
      <c r="Q52" s="76"/>
      <c r="R52" s="76">
        <v>2184.2808674374701</v>
      </c>
      <c r="S52" s="76"/>
      <c r="T52" s="76">
        <v>3515</v>
      </c>
      <c r="U52" s="76"/>
      <c r="V52" s="76">
        <v>3617.7362591900014</v>
      </c>
      <c r="W52" s="76"/>
      <c r="X52" s="76"/>
      <c r="Y52" s="76"/>
      <c r="Z52" s="100">
        <v>10.655304143539485</v>
      </c>
      <c r="AA52" s="99"/>
      <c r="AB52" s="100">
        <v>8.1818435892069292</v>
      </c>
      <c r="AC52" s="100"/>
      <c r="AD52" s="100">
        <v>7.091798552625991</v>
      </c>
      <c r="AE52" s="100"/>
      <c r="AF52" s="100">
        <v>2.909682631800544</v>
      </c>
      <c r="AG52" s="100"/>
      <c r="AH52" s="100">
        <v>1.9278884586235894</v>
      </c>
      <c r="AI52" s="141"/>
      <c r="AJ52" s="100">
        <f t="shared" ref="AJ52:AJ63" si="22">L52/SUM($L$52:$L$63)*100</f>
        <v>1.8110388001064779</v>
      </c>
      <c r="AK52" s="100"/>
      <c r="AL52" s="100">
        <f t="shared" ref="AL52:AL63" si="23">N52/SUM($N$52:$N$63)*100</f>
        <v>1.8606234642825423</v>
      </c>
      <c r="AM52" s="100"/>
      <c r="AN52" s="100">
        <f>P52/SUM($P$52:$P$63)*100</f>
        <v>1.5545652279979647</v>
      </c>
      <c r="AP52" s="100">
        <f>R52/SUM($R$52:$R$63)*100</f>
        <v>3.2713296283532269</v>
      </c>
      <c r="AR52" s="100">
        <f>T52/SUM(T$52:T$63)*100</f>
        <v>4.1176608406353967</v>
      </c>
      <c r="AT52" s="100">
        <f>V52/SUM(V$52:V$63)*100</f>
        <v>3.9084337816551096</v>
      </c>
    </row>
    <row r="53" spans="1:46" s="4" customFormat="1" ht="12">
      <c r="A53" s="144" t="s">
        <v>133</v>
      </c>
      <c r="B53" s="76">
        <v>1237.2498639797361</v>
      </c>
      <c r="C53" s="141"/>
      <c r="D53" s="76">
        <v>1168.1947907939302</v>
      </c>
      <c r="E53" s="84"/>
      <c r="F53" s="76">
        <v>1797.3722610299603</v>
      </c>
      <c r="G53" s="141"/>
      <c r="H53" s="76">
        <v>1256</v>
      </c>
      <c r="I53" s="141"/>
      <c r="J53" s="76">
        <v>1451</v>
      </c>
      <c r="K53" s="76"/>
      <c r="L53" s="76">
        <v>1557</v>
      </c>
      <c r="M53" s="76"/>
      <c r="N53" s="76">
        <v>475</v>
      </c>
      <c r="O53" s="76"/>
      <c r="P53" s="76">
        <v>881.12028239999995</v>
      </c>
      <c r="Q53" s="76"/>
      <c r="R53" s="76">
        <v>985.50659101855706</v>
      </c>
      <c r="S53" s="76"/>
      <c r="T53" s="76">
        <v>1484</v>
      </c>
      <c r="U53" s="76"/>
      <c r="V53" s="76">
        <v>1761.1818849900001</v>
      </c>
      <c r="W53" s="76"/>
      <c r="X53" s="76"/>
      <c r="Y53" s="76"/>
      <c r="Z53" s="100">
        <v>1.6148828833576334</v>
      </c>
      <c r="AA53" s="101"/>
      <c r="AB53" s="100">
        <v>1.6785363205521535</v>
      </c>
      <c r="AC53" s="100"/>
      <c r="AD53" s="100">
        <v>2.8006592364724394</v>
      </c>
      <c r="AE53" s="100"/>
      <c r="AF53" s="100">
        <v>1.4292379294256876</v>
      </c>
      <c r="AG53" s="100"/>
      <c r="AH53" s="100">
        <v>1.5063899587845062</v>
      </c>
      <c r="AI53" s="141"/>
      <c r="AJ53" s="100">
        <f t="shared" si="22"/>
        <v>1.4291877403779958</v>
      </c>
      <c r="AK53" s="100"/>
      <c r="AL53" s="100">
        <f t="shared" si="23"/>
        <v>0.70309955889753983</v>
      </c>
      <c r="AM53" s="100"/>
      <c r="AN53" s="100">
        <f t="shared" ref="AN53:AN61" si="24">P53/SUM($P$52:$P$63)*100</f>
        <v>1.1806179399349503</v>
      </c>
      <c r="AP53" s="100">
        <f t="shared" ref="AP53:AP59" si="25">R53/SUM($R$52:$R$63)*100</f>
        <v>1.475962619183947</v>
      </c>
      <c r="AR53" s="100">
        <f t="shared" ref="AR53:AT62" si="26">T53/SUM(T$52:T$63)*100</f>
        <v>1.7384377489339768</v>
      </c>
      <c r="AT53" s="100">
        <f>V53/SUM(V$52:V$63)*100</f>
        <v>1.9026988928361306</v>
      </c>
    </row>
    <row r="54" spans="1:46" s="4" customFormat="1" ht="12">
      <c r="A54" s="144" t="s">
        <v>215</v>
      </c>
      <c r="B54" s="76">
        <v>9808.7889439498758</v>
      </c>
      <c r="C54" s="141"/>
      <c r="D54" s="76">
        <v>10538.278720680417</v>
      </c>
      <c r="E54" s="84"/>
      <c r="F54" s="76">
        <v>10756.029940443148</v>
      </c>
      <c r="G54" s="141"/>
      <c r="H54" s="76">
        <v>12433</v>
      </c>
      <c r="I54" s="141"/>
      <c r="J54" s="76">
        <v>10228</v>
      </c>
      <c r="K54" s="76"/>
      <c r="L54" s="76">
        <v>6278</v>
      </c>
      <c r="M54" s="76"/>
      <c r="N54" s="76">
        <v>180</v>
      </c>
      <c r="O54" s="76" t="s">
        <v>76</v>
      </c>
      <c r="P54" s="76">
        <v>284.35148900000002</v>
      </c>
      <c r="Q54" s="76" t="s">
        <v>76</v>
      </c>
      <c r="R54" s="76">
        <v>7872.2291815753179</v>
      </c>
      <c r="S54" s="76"/>
      <c r="T54" s="76">
        <v>10129</v>
      </c>
      <c r="U54" s="76"/>
      <c r="V54" s="76">
        <v>6046.4651464999997</v>
      </c>
      <c r="W54" s="76"/>
      <c r="X54" s="76"/>
      <c r="Y54" s="76"/>
      <c r="Z54" s="100">
        <v>12.802624460269637</v>
      </c>
      <c r="AA54" s="100"/>
      <c r="AB54" s="100">
        <v>15.142066826665285</v>
      </c>
      <c r="AC54" s="100"/>
      <c r="AD54" s="100">
        <v>16.760008626823954</v>
      </c>
      <c r="AE54" s="100"/>
      <c r="AF54" s="100">
        <v>14.147862401711444</v>
      </c>
      <c r="AG54" s="100"/>
      <c r="AH54" s="100">
        <v>10.618440040281138</v>
      </c>
      <c r="AI54" s="141"/>
      <c r="AJ54" s="100">
        <f t="shared" si="22"/>
        <v>5.7626465215755029</v>
      </c>
      <c r="AK54" s="100"/>
      <c r="AL54" s="100">
        <f>N54/SUM($N$52:$N$63)*100</f>
        <v>0.26643772758222561</v>
      </c>
      <c r="AM54" s="100"/>
      <c r="AN54" s="100">
        <f t="shared" si="24"/>
        <v>0.38100413288206897</v>
      </c>
      <c r="AP54" s="100">
        <f>R54/SUM($R$52:$R$63)*100</f>
        <v>11.789993194916558</v>
      </c>
      <c r="AR54" s="100">
        <f t="shared" si="26"/>
        <v>11.865657654280493</v>
      </c>
      <c r="AT54" s="100">
        <f>V54/SUM(V$52:V$63)*100</f>
        <v>6.5323193690940808</v>
      </c>
    </row>
    <row r="55" spans="1:46" s="4" customFormat="1" ht="12">
      <c r="A55" s="148" t="s">
        <v>134</v>
      </c>
      <c r="B55" s="76">
        <v>3355.7575535806072</v>
      </c>
      <c r="C55" s="141"/>
      <c r="D55" s="76">
        <v>1967.8174354894475</v>
      </c>
      <c r="E55" s="84"/>
      <c r="F55" s="76">
        <v>1884.1838911027066</v>
      </c>
      <c r="G55" s="141"/>
      <c r="H55" s="76">
        <v>2697</v>
      </c>
      <c r="I55" s="141"/>
      <c r="J55" s="76">
        <v>3069</v>
      </c>
      <c r="K55" s="76"/>
      <c r="L55" s="76">
        <v>1487</v>
      </c>
      <c r="M55" s="76"/>
      <c r="N55" s="76">
        <v>953</v>
      </c>
      <c r="O55" s="76"/>
      <c r="P55" s="76">
        <v>795.89685659999998</v>
      </c>
      <c r="Q55" s="76"/>
      <c r="R55" s="76">
        <v>884.33584100951668</v>
      </c>
      <c r="S55" s="76"/>
      <c r="T55" s="76">
        <v>1438</v>
      </c>
      <c r="U55" s="76"/>
      <c r="V55" s="76">
        <v>1168.9475009400001</v>
      </c>
      <c r="W55" s="76"/>
      <c r="X55" s="76"/>
      <c r="Y55" s="76"/>
      <c r="Z55" s="100">
        <v>4.3800008322847264</v>
      </c>
      <c r="AA55" s="100"/>
      <c r="AB55" s="100">
        <v>2.8274848199246003</v>
      </c>
      <c r="AC55" s="100"/>
      <c r="AD55" s="100">
        <v>2.9359288179987191</v>
      </c>
      <c r="AE55" s="100"/>
      <c r="AF55" s="100">
        <v>3.0689925920868468</v>
      </c>
      <c r="AG55" s="100"/>
      <c r="AH55" s="100">
        <v>3.1861549162712954</v>
      </c>
      <c r="AI55" s="141"/>
      <c r="AJ55" s="100">
        <f t="shared" si="22"/>
        <v>1.3649339562890686</v>
      </c>
      <c r="AK55" s="100"/>
      <c r="AL55" s="100">
        <f t="shared" si="23"/>
        <v>1.4106397465881169</v>
      </c>
      <c r="AM55" s="100"/>
      <c r="AN55" s="100">
        <f t="shared" si="24"/>
        <v>1.0664266003279039</v>
      </c>
      <c r="AP55" s="100">
        <f t="shared" si="25"/>
        <v>1.3244423284735465</v>
      </c>
      <c r="AR55" s="100">
        <f t="shared" si="26"/>
        <v>1.6845508645330582</v>
      </c>
      <c r="AT55" s="100">
        <f>V55/SUM(V$52:V$63)*100</f>
        <v>1.2628764438118942</v>
      </c>
    </row>
    <row r="56" spans="1:46" s="4" customFormat="1" ht="12">
      <c r="A56" s="144" t="s">
        <v>135</v>
      </c>
      <c r="B56" s="76">
        <v>1195.2074248091394</v>
      </c>
      <c r="C56" s="141"/>
      <c r="D56" s="76">
        <v>543.64868190191521</v>
      </c>
      <c r="E56" s="84"/>
      <c r="F56" s="76">
        <v>49.047846327096735</v>
      </c>
      <c r="G56" s="140" t="s">
        <v>76</v>
      </c>
      <c r="H56" s="76">
        <v>184</v>
      </c>
      <c r="I56" s="140" t="s">
        <v>76</v>
      </c>
      <c r="J56" s="76">
        <v>28</v>
      </c>
      <c r="K56" s="76" t="s">
        <v>76</v>
      </c>
      <c r="L56" s="76">
        <v>19</v>
      </c>
      <c r="M56" s="76" t="s">
        <v>76</v>
      </c>
      <c r="N56" s="76">
        <v>87</v>
      </c>
      <c r="O56" s="76" t="s">
        <v>76</v>
      </c>
      <c r="P56" s="76">
        <v>65.700677330000005</v>
      </c>
      <c r="Q56" s="76" t="s">
        <v>76</v>
      </c>
      <c r="R56" s="76">
        <v>188.21177925022442</v>
      </c>
      <c r="S56" s="76" t="s">
        <v>76</v>
      </c>
      <c r="T56" s="76">
        <v>315</v>
      </c>
      <c r="U56" s="76" t="s">
        <v>76</v>
      </c>
      <c r="V56" s="76">
        <v>373.46840294999998</v>
      </c>
      <c r="W56" s="76" t="s">
        <v>76</v>
      </c>
      <c r="X56" s="76"/>
      <c r="Y56" s="76"/>
      <c r="Z56" s="100">
        <v>1.5600082639555228</v>
      </c>
      <c r="AA56" s="99"/>
      <c r="AB56" s="100">
        <v>0.78114888491540968</v>
      </c>
      <c r="AC56" s="100"/>
      <c r="AD56" s="100">
        <v>7.6426184393403485E-2</v>
      </c>
      <c r="AE56" s="100"/>
      <c r="AF56" s="100">
        <v>0.20937880494771222</v>
      </c>
      <c r="AG56" s="100"/>
      <c r="AH56" s="100">
        <v>2.9068862057867798E-2</v>
      </c>
      <c r="AI56" s="140"/>
      <c r="AJ56" s="100">
        <f t="shared" si="22"/>
        <v>1.7440312824137393E-2</v>
      </c>
      <c r="AK56" s="100"/>
      <c r="AL56" s="100">
        <f t="shared" si="23"/>
        <v>0.12877823499807572</v>
      </c>
      <c r="AM56" s="100"/>
      <c r="AN56" s="100">
        <f t="shared" si="24"/>
        <v>8.8032700950200604E-2</v>
      </c>
      <c r="AP56" s="100">
        <f t="shared" si="25"/>
        <v>0.28187893738622516</v>
      </c>
      <c r="AR56" s="100">
        <f t="shared" si="26"/>
        <v>0.36900801274541961</v>
      </c>
      <c r="AT56" s="100">
        <f>V56/SUM(V$52:V$63)*100</f>
        <v>0.40347787066085888</v>
      </c>
    </row>
    <row r="57" spans="1:46" s="4" customFormat="1" ht="12">
      <c r="A57" s="148" t="s">
        <v>136</v>
      </c>
      <c r="B57" s="76">
        <v>3631.7120392100151</v>
      </c>
      <c r="C57" s="141"/>
      <c r="D57" s="76">
        <v>4006.5156655994697</v>
      </c>
      <c r="E57" s="84"/>
      <c r="F57" s="76">
        <v>2213.4810640210244</v>
      </c>
      <c r="G57" s="141"/>
      <c r="H57" s="76">
        <v>2005</v>
      </c>
      <c r="I57" s="141"/>
      <c r="J57" s="76">
        <v>1058</v>
      </c>
      <c r="K57" s="76"/>
      <c r="L57" s="76">
        <v>1339</v>
      </c>
      <c r="M57" s="76"/>
      <c r="N57" s="76">
        <v>1106</v>
      </c>
      <c r="O57" s="76"/>
      <c r="P57" s="76">
        <v>405.65006210000001</v>
      </c>
      <c r="Q57" s="76" t="s">
        <v>76</v>
      </c>
      <c r="R57" s="76">
        <v>695.32869932494248</v>
      </c>
      <c r="S57" s="76"/>
      <c r="T57" s="76">
        <v>957</v>
      </c>
      <c r="U57" s="76"/>
      <c r="V57" s="76">
        <v>463.97018687999997</v>
      </c>
      <c r="W57" s="76" t="s">
        <v>76</v>
      </c>
      <c r="X57" s="76"/>
      <c r="Y57" s="76"/>
      <c r="Z57" s="100">
        <v>4.7401820603474762</v>
      </c>
      <c r="AA57" s="99"/>
      <c r="AB57" s="100">
        <v>5.7568156582853671</v>
      </c>
      <c r="AC57" s="100"/>
      <c r="AD57" s="100">
        <v>3.4490385331500293</v>
      </c>
      <c r="AE57" s="100"/>
      <c r="AF57" s="100">
        <v>2.2815462169574077</v>
      </c>
      <c r="AG57" s="100"/>
      <c r="AH57" s="100">
        <v>1.0983877163294333</v>
      </c>
      <c r="AI57" s="141"/>
      <c r="AJ57" s="100">
        <f t="shared" si="22"/>
        <v>1.229083098501051</v>
      </c>
      <c r="AK57" s="100"/>
      <c r="AL57" s="100">
        <f t="shared" si="23"/>
        <v>1.6371118150330086</v>
      </c>
      <c r="AM57" s="100"/>
      <c r="AN57" s="100">
        <f t="shared" si="24"/>
        <v>0.54353276189092836</v>
      </c>
      <c r="AP57" s="100">
        <f>R57/SUM($R$52:$R$63)*100</f>
        <v>1.0413722014671787</v>
      </c>
      <c r="AR57" s="100">
        <f t="shared" si="26"/>
        <v>1.1210814863408463</v>
      </c>
      <c r="AT57" s="100">
        <f>V57/SUM(V$52:V$63)*100</f>
        <v>0.5012517834809328</v>
      </c>
    </row>
    <row r="58" spans="1:46" s="4" customFormat="1" ht="12">
      <c r="A58" s="148" t="s">
        <v>137</v>
      </c>
      <c r="B58" s="76">
        <v>896.99869662861386</v>
      </c>
      <c r="C58" s="141"/>
      <c r="D58" s="76">
        <v>828.33637557778638</v>
      </c>
      <c r="E58" s="84"/>
      <c r="F58" s="76">
        <v>460.78267989800429</v>
      </c>
      <c r="G58" s="141"/>
      <c r="H58" s="76">
        <v>621</v>
      </c>
      <c r="I58" s="141"/>
      <c r="J58" s="76">
        <v>670</v>
      </c>
      <c r="K58" s="76"/>
      <c r="L58" s="76">
        <v>840</v>
      </c>
      <c r="M58" s="76"/>
      <c r="N58" s="76">
        <v>1046</v>
      </c>
      <c r="O58" s="76"/>
      <c r="P58" s="76">
        <v>1698.118825</v>
      </c>
      <c r="Q58" s="76"/>
      <c r="R58" s="76">
        <v>2600.9793281453362</v>
      </c>
      <c r="S58" s="76"/>
      <c r="T58" s="76">
        <v>327</v>
      </c>
      <c r="U58" s="76" t="s">
        <v>76</v>
      </c>
      <c r="V58" s="76">
        <v>219.38433722999997</v>
      </c>
      <c r="W58" s="76" t="s">
        <v>76</v>
      </c>
      <c r="X58" s="76"/>
      <c r="Y58" s="76"/>
      <c r="Z58" s="100">
        <v>1.1707803603390652</v>
      </c>
      <c r="AA58" s="99"/>
      <c r="AB58" s="100">
        <v>1.1902062079021116</v>
      </c>
      <c r="AC58" s="100"/>
      <c r="AD58" s="100">
        <v>0.71798997705871348</v>
      </c>
      <c r="AE58" s="100"/>
      <c r="AF58" s="100">
        <v>0.70665346669852869</v>
      </c>
      <c r="AG58" s="100"/>
      <c r="AH58" s="100">
        <v>0.69557634209897945</v>
      </c>
      <c r="AI58" s="141"/>
      <c r="AJ58" s="100">
        <f t="shared" si="22"/>
        <v>0.77104540906712682</v>
      </c>
      <c r="AK58" s="100"/>
      <c r="AL58" s="100">
        <f t="shared" si="23"/>
        <v>1.5482992391722668</v>
      </c>
      <c r="AM58" s="100"/>
      <c r="AN58" s="100">
        <f t="shared" si="24"/>
        <v>2.2753188060493779</v>
      </c>
      <c r="AP58" s="100">
        <f>R58/SUM($R$52:$R$63)*100</f>
        <v>3.895405973535905</v>
      </c>
      <c r="AR58" s="100">
        <f t="shared" si="26"/>
        <v>0.38306546085000703</v>
      </c>
      <c r="AT58" s="100">
        <f>V58/SUM(V$52:V$63)*100</f>
        <v>0.23701262153027389</v>
      </c>
    </row>
    <row r="59" spans="1:46" s="4" customFormat="1" ht="12">
      <c r="A59" s="144" t="s">
        <v>138</v>
      </c>
      <c r="B59" s="76">
        <v>4079.1515569886851</v>
      </c>
      <c r="C59" s="140"/>
      <c r="D59" s="76">
        <v>3120.675419229301</v>
      </c>
      <c r="E59" s="84"/>
      <c r="F59" s="76">
        <v>3186.1040351703014</v>
      </c>
      <c r="G59" s="140"/>
      <c r="H59" s="76">
        <v>6752</v>
      </c>
      <c r="I59" s="140"/>
      <c r="J59" s="76">
        <v>6789</v>
      </c>
      <c r="K59" s="76"/>
      <c r="L59" s="76">
        <v>5034</v>
      </c>
      <c r="M59" s="76"/>
      <c r="N59" s="76">
        <v>3194</v>
      </c>
      <c r="O59" s="76"/>
      <c r="P59" s="76">
        <v>3142.113515</v>
      </c>
      <c r="Q59" s="76"/>
      <c r="R59" s="76">
        <v>2831.1662364682743</v>
      </c>
      <c r="S59" s="76"/>
      <c r="T59" s="76">
        <v>5109</v>
      </c>
      <c r="U59" s="76"/>
      <c r="V59" s="76">
        <v>8722.5701496700021</v>
      </c>
      <c r="W59" s="76"/>
      <c r="X59" s="76"/>
      <c r="Y59" s="76"/>
      <c r="Z59" s="100">
        <v>5.3241889288343103</v>
      </c>
      <c r="AA59" s="97"/>
      <c r="AB59" s="100">
        <v>4.4839842439895916</v>
      </c>
      <c r="AC59" s="100"/>
      <c r="AD59" s="100">
        <v>4.9645762805688882</v>
      </c>
      <c r="AE59" s="100"/>
      <c r="AF59" s="100">
        <v>7.6832917989508296</v>
      </c>
      <c r="AG59" s="100"/>
      <c r="AH59" s="100">
        <v>7.0481608753880174</v>
      </c>
      <c r="AI59" s="140"/>
      <c r="AJ59" s="100">
        <f t="shared" si="22"/>
        <v>4.6207649871951393</v>
      </c>
      <c r="AK59" s="100"/>
      <c r="AL59" s="100">
        <f t="shared" si="23"/>
        <v>4.7277894549868265</v>
      </c>
      <c r="AM59" s="100"/>
      <c r="AN59" s="100">
        <f>P59/SUM($P$52:$P$63)*100</f>
        <v>4.2101352780312142</v>
      </c>
      <c r="AP59" s="100">
        <f t="shared" si="25"/>
        <v>4.2401497583126631</v>
      </c>
      <c r="AR59" s="100">
        <f t="shared" si="26"/>
        <v>5.9849585305280915</v>
      </c>
      <c r="AT59" s="100">
        <f>V59/SUM(V$52:V$63)*100</f>
        <v>9.4234585921583154</v>
      </c>
    </row>
    <row r="60" spans="1:46" s="4" customFormat="1" ht="12">
      <c r="A60" s="144" t="s">
        <v>139</v>
      </c>
      <c r="B60" s="76">
        <v>15963.397286255757</v>
      </c>
      <c r="C60" s="141"/>
      <c r="D60" s="76">
        <v>17151.799789704473</v>
      </c>
      <c r="E60" s="84"/>
      <c r="F60" s="76">
        <v>14894.749684861861</v>
      </c>
      <c r="G60" s="141"/>
      <c r="H60" s="76">
        <v>18143</v>
      </c>
      <c r="I60" s="141"/>
      <c r="J60" s="76">
        <v>10466</v>
      </c>
      <c r="K60" s="76"/>
      <c r="L60" s="76">
        <v>7271</v>
      </c>
      <c r="M60" s="76"/>
      <c r="N60" s="76">
        <v>4659</v>
      </c>
      <c r="O60" s="76"/>
      <c r="P60" s="76">
        <v>4572.4221530000004</v>
      </c>
      <c r="Q60" s="76"/>
      <c r="R60" s="76">
        <v>4869.9935226419593</v>
      </c>
      <c r="S60" s="76"/>
      <c r="T60" s="76">
        <v>5973</v>
      </c>
      <c r="U60" s="76"/>
      <c r="V60" s="76">
        <v>5294.3426795600008</v>
      </c>
      <c r="W60" s="76"/>
      <c r="X60" s="76"/>
      <c r="Y60" s="76"/>
      <c r="Z60" s="100">
        <v>20.835740450107117</v>
      </c>
      <c r="AA60" s="99"/>
      <c r="AB60" s="100">
        <v>24.644793091648271</v>
      </c>
      <c r="AC60" s="100"/>
      <c r="AD60" s="100">
        <v>23.208947408562448</v>
      </c>
      <c r="AE60" s="100"/>
      <c r="AF60" s="100">
        <v>20.645432924817079</v>
      </c>
      <c r="AG60" s="100"/>
      <c r="AH60" s="100">
        <v>10.865525367773014</v>
      </c>
      <c r="AI60" s="141"/>
      <c r="AJ60" s="100">
        <f t="shared" si="22"/>
        <v>6.6741323444369991</v>
      </c>
      <c r="AK60" s="100"/>
      <c r="AL60" s="100">
        <f t="shared" si="23"/>
        <v>6.8962965155866067</v>
      </c>
      <c r="AM60" s="100"/>
      <c r="AN60" s="100">
        <f t="shared" si="24"/>
        <v>6.126613733239596</v>
      </c>
      <c r="AP60" s="100">
        <f>R60/SUM($R$52:$R$63)*100</f>
        <v>7.2936380746662453</v>
      </c>
      <c r="AR60" s="100">
        <f t="shared" si="26"/>
        <v>6.997094794058385</v>
      </c>
      <c r="AT60" s="100">
        <f>V60/SUM(V$52:V$63)*100</f>
        <v>5.7197612810735237</v>
      </c>
    </row>
    <row r="61" spans="1:46" s="4" customFormat="1" ht="12">
      <c r="A61" s="144" t="s">
        <v>140</v>
      </c>
      <c r="B61" s="76">
        <v>13339.433374649034</v>
      </c>
      <c r="C61" s="142"/>
      <c r="D61" s="76">
        <v>12719.666366944002</v>
      </c>
      <c r="E61" s="84"/>
      <c r="F61" s="76">
        <v>15522.511166390163</v>
      </c>
      <c r="G61" s="142"/>
      <c r="H61" s="76">
        <v>32151</v>
      </c>
      <c r="I61" s="142"/>
      <c r="J61" s="76">
        <v>52311</v>
      </c>
      <c r="K61" s="76"/>
      <c r="L61" s="76">
        <v>68785</v>
      </c>
      <c r="M61" s="76"/>
      <c r="N61" s="76">
        <v>40408</v>
      </c>
      <c r="O61" s="76"/>
      <c r="P61" s="76">
        <v>44446.969429999997</v>
      </c>
      <c r="Q61" s="76"/>
      <c r="R61" s="76">
        <v>35125.956820868014</v>
      </c>
      <c r="S61" s="76"/>
      <c r="T61" s="76">
        <v>36827</v>
      </c>
      <c r="U61" s="76"/>
      <c r="V61" s="76">
        <v>42362.681419550092</v>
      </c>
      <c r="W61" s="76"/>
      <c r="X61" s="76"/>
      <c r="Y61" s="76"/>
      <c r="Z61" s="100">
        <v>17.410891088013155</v>
      </c>
      <c r="AA61" s="99"/>
      <c r="AB61" s="100">
        <v>18.276422862415746</v>
      </c>
      <c r="AC61" s="100"/>
      <c r="AD61" s="100">
        <v>24.187123176411664</v>
      </c>
      <c r="AE61" s="100"/>
      <c r="AF61" s="100">
        <v>36.585532379749431</v>
      </c>
      <c r="AG61" s="100"/>
      <c r="AH61" s="100">
        <v>54.307901539611514</v>
      </c>
      <c r="AI61" s="142"/>
      <c r="AJ61" s="100">
        <f t="shared" si="22"/>
        <v>63.138521979383711</v>
      </c>
      <c r="AK61" s="100"/>
      <c r="AL61" s="100">
        <f t="shared" si="23"/>
        <v>59.812309423014298</v>
      </c>
      <c r="AM61" s="100"/>
      <c r="AN61" s="100">
        <f t="shared" si="24"/>
        <v>59.554740179021806</v>
      </c>
      <c r="AP61" s="100">
        <f>R61/SUM($R$52:$R$63)*100</f>
        <v>52.607054791066687</v>
      </c>
      <c r="AR61" s="100">
        <f t="shared" si="26"/>
        <v>43.141136778970058</v>
      </c>
      <c r="AT61" s="100">
        <f>V61/SUM(V$52:V$63)*100</f>
        <v>45.766668236543524</v>
      </c>
    </row>
    <row r="62" spans="1:46" s="4" customFormat="1" ht="12">
      <c r="A62" s="148" t="s">
        <v>141</v>
      </c>
      <c r="B62" s="76">
        <v>13240.415801897354</v>
      </c>
      <c r="C62" s="141"/>
      <c r="D62" s="76">
        <v>7923.962638089155</v>
      </c>
      <c r="E62" s="84"/>
      <c r="F62" s="76">
        <v>6491.5685971351359</v>
      </c>
      <c r="G62" s="141"/>
      <c r="H62" s="76">
        <v>6579</v>
      </c>
      <c r="I62" s="141"/>
      <c r="J62" s="76">
        <v>5557</v>
      </c>
      <c r="K62" s="76"/>
      <c r="L62" s="76">
        <v>7708</v>
      </c>
      <c r="M62" s="76"/>
      <c r="N62" s="76">
        <v>2876</v>
      </c>
      <c r="O62" s="76"/>
      <c r="P62" s="76">
        <v>3505.2560579999999</v>
      </c>
      <c r="Q62" s="76"/>
      <c r="R62" s="76">
        <v>3254.5040749218783</v>
      </c>
      <c r="S62" s="76"/>
      <c r="T62" s="76">
        <v>3881</v>
      </c>
      <c r="U62" s="76"/>
      <c r="V62" s="76">
        <v>3777.3149214800005</v>
      </c>
      <c r="W62" s="76"/>
      <c r="X62" s="76"/>
      <c r="Y62" s="76"/>
      <c r="Z62" s="100">
        <v>17.281651402446357</v>
      </c>
      <c r="AA62" s="100"/>
      <c r="AB62" s="100">
        <v>11.385651772759141</v>
      </c>
      <c r="AC62" s="100"/>
      <c r="AD62" s="100">
        <v>10.115139720884954</v>
      </c>
      <c r="AE62" s="100"/>
      <c r="AF62" s="100">
        <v>7.486430205168471</v>
      </c>
      <c r="AG62" s="100"/>
      <c r="AH62" s="100">
        <v>5.7691309448418346</v>
      </c>
      <c r="AI62" s="141"/>
      <c r="AJ62" s="100">
        <f t="shared" si="22"/>
        <v>7.0752595393921593</v>
      </c>
      <c r="AK62" s="100"/>
      <c r="AL62" s="100">
        <f t="shared" si="23"/>
        <v>4.2570828029248942</v>
      </c>
      <c r="AM62" s="100"/>
      <c r="AN62" s="100">
        <f>P62/SUM($P$52:$P$63)*100</f>
        <v>4.6967119799675432</v>
      </c>
      <c r="AP62" s="100">
        <f>R62/SUM($R$52:$R$63)*100</f>
        <v>4.8741696933775991</v>
      </c>
      <c r="AR62" s="100">
        <f t="shared" si="26"/>
        <v>4.5464130078253122</v>
      </c>
      <c r="AT62" s="100">
        <f>V62/SUM(V$52:V$63)*100</f>
        <v>4.0808351370444624</v>
      </c>
    </row>
    <row r="63" spans="1:46" s="4" customFormat="1" ht="12">
      <c r="A63" s="148" t="s">
        <v>142</v>
      </c>
      <c r="B63" s="76">
        <v>1703.7324400727182</v>
      </c>
      <c r="C63" s="141"/>
      <c r="D63" s="76">
        <v>3932.9039794014825</v>
      </c>
      <c r="E63" s="84"/>
      <c r="F63" s="76">
        <v>2369.6391261171989</v>
      </c>
      <c r="G63" s="141"/>
      <c r="H63" s="76">
        <v>2501</v>
      </c>
      <c r="I63" s="141"/>
      <c r="J63" s="76">
        <v>2839</v>
      </c>
      <c r="K63" s="76"/>
      <c r="L63" s="76">
        <v>6652</v>
      </c>
      <c r="M63" s="76"/>
      <c r="N63" s="76">
        <v>11317</v>
      </c>
      <c r="O63" s="76"/>
      <c r="P63" s="76">
        <v>13674.32273</v>
      </c>
      <c r="Q63" s="76"/>
      <c r="R63" s="76">
        <v>5277.9372978712463</v>
      </c>
      <c r="S63" s="76"/>
      <c r="T63" s="76">
        <v>15409</v>
      </c>
      <c r="U63" s="76"/>
      <c r="V63" s="76">
        <v>18754.238567220007</v>
      </c>
      <c r="W63" s="76"/>
      <c r="X63" s="76"/>
      <c r="Y63" s="76"/>
      <c r="Z63" s="100">
        <v>2.2237451265055297</v>
      </c>
      <c r="AA63" s="99"/>
      <c r="AB63" s="100">
        <v>5.6510457217352856</v>
      </c>
      <c r="AC63" s="100"/>
      <c r="AD63" s="100">
        <v>3.6923634850487925</v>
      </c>
      <c r="AE63" s="100"/>
      <c r="AF63" s="100">
        <v>2.8459586476860226</v>
      </c>
      <c r="AG63" s="100"/>
      <c r="AH63" s="100">
        <v>2.9473749779388099</v>
      </c>
      <c r="AI63" s="141"/>
      <c r="AJ63" s="100">
        <f t="shared" si="22"/>
        <v>6.1059453108506281</v>
      </c>
      <c r="AK63" s="100"/>
      <c r="AL63" s="100">
        <f t="shared" si="23"/>
        <v>16.751532016933599</v>
      </c>
      <c r="AM63" s="100"/>
      <c r="AN63" s="100">
        <f>P63/SUM($P$52:$P$63)*100</f>
        <v>18.322300659706464</v>
      </c>
      <c r="AP63" s="100">
        <f>R63/SUM($R$52:$R$63)*100</f>
        <v>7.9046027992602257</v>
      </c>
      <c r="AR63" s="100">
        <f>T63/SUM(T$52:T$63)*100</f>
        <v>18.050934820298956</v>
      </c>
      <c r="AT63" s="100">
        <f>V63/SUM(V$52:V$63)*100</f>
        <v>20.261205990110884</v>
      </c>
    </row>
    <row r="64" spans="1:46" s="4" customFormat="1" ht="12">
      <c r="A64" s="148" t="s">
        <v>156</v>
      </c>
      <c r="B64" s="76">
        <v>2793.2992204327866</v>
      </c>
      <c r="C64" s="141"/>
      <c r="D64" s="76">
        <v>5065.7836150697322</v>
      </c>
      <c r="E64" s="84"/>
      <c r="F64" s="76">
        <v>4746.272018360025</v>
      </c>
      <c r="G64" s="141"/>
      <c r="H64" s="76">
        <v>3654</v>
      </c>
      <c r="I64" s="141"/>
      <c r="J64" s="76">
        <v>4394</v>
      </c>
      <c r="K64" s="76"/>
      <c r="L64" s="76">
        <v>5390</v>
      </c>
      <c r="M64" s="76"/>
      <c r="N64" s="76">
        <v>3104</v>
      </c>
      <c r="O64" s="76"/>
      <c r="P64" s="76">
        <v>3536.6717560000002</v>
      </c>
      <c r="Q64" s="76"/>
      <c r="R64" s="76">
        <v>4146.1669836891124</v>
      </c>
      <c r="S64" s="76"/>
      <c r="T64" s="76">
        <v>10934</v>
      </c>
      <c r="U64" s="76"/>
      <c r="V64" s="76">
        <v>15750.592907749999</v>
      </c>
      <c r="W64" s="76"/>
      <c r="X64" s="76"/>
      <c r="Y64" s="76"/>
      <c r="Z64" s="139" t="s">
        <v>74</v>
      </c>
      <c r="AA64" s="107"/>
      <c r="AB64" s="139" t="s">
        <v>74</v>
      </c>
      <c r="AC64" s="100"/>
      <c r="AD64" s="139" t="s">
        <v>74</v>
      </c>
      <c r="AE64" s="100"/>
      <c r="AF64" s="139" t="s">
        <v>74</v>
      </c>
      <c r="AG64" s="100"/>
      <c r="AH64" s="102" t="s">
        <v>74</v>
      </c>
      <c r="AI64" s="141"/>
      <c r="AJ64" s="102" t="s">
        <v>74</v>
      </c>
      <c r="AK64" s="102"/>
      <c r="AL64" s="102" t="s">
        <v>74</v>
      </c>
      <c r="AM64" s="102"/>
      <c r="AN64" s="102" t="s">
        <v>74</v>
      </c>
      <c r="AP64" s="102" t="s">
        <v>74</v>
      </c>
      <c r="AR64" s="102" t="s">
        <v>74</v>
      </c>
      <c r="AT64" s="102" t="s">
        <v>74</v>
      </c>
    </row>
    <row r="65" spans="1:46" s="4" customFormat="1" ht="6.6" customHeight="1">
      <c r="A65" s="45"/>
      <c r="B65" s="32"/>
      <c r="C65" s="84"/>
      <c r="D65" s="32"/>
      <c r="E65" s="84"/>
      <c r="F65" s="32"/>
      <c r="G65" s="84"/>
      <c r="H65" s="32"/>
      <c r="I65" s="84"/>
      <c r="J65" s="84"/>
      <c r="K65" s="84"/>
      <c r="L65" s="84"/>
      <c r="M65" s="84"/>
      <c r="N65" s="305"/>
      <c r="O65" s="84"/>
      <c r="P65" s="84"/>
      <c r="Q65" s="84"/>
      <c r="R65" s="75"/>
      <c r="S65" s="84"/>
      <c r="T65" s="75"/>
      <c r="U65" s="84"/>
      <c r="V65" s="75"/>
      <c r="W65" s="84"/>
      <c r="X65" s="84"/>
      <c r="Y65" s="84"/>
      <c r="Z65" s="99"/>
      <c r="AA65" s="99"/>
      <c r="AB65" s="99"/>
      <c r="AC65" s="103"/>
      <c r="AD65" s="99"/>
      <c r="AE65" s="103"/>
      <c r="AF65" s="99"/>
      <c r="AG65" s="103"/>
      <c r="AH65" s="84"/>
      <c r="AI65" s="84"/>
      <c r="AJ65" s="84"/>
      <c r="AK65" s="84"/>
      <c r="AL65" s="100"/>
      <c r="AM65" s="100"/>
      <c r="AN65" s="100"/>
      <c r="AP65" s="100"/>
      <c r="AR65" s="100"/>
      <c r="AT65" s="100"/>
    </row>
    <row r="66" spans="1:46" s="22" customFormat="1" ht="36">
      <c r="A66" s="171" t="s">
        <v>97</v>
      </c>
      <c r="B66" s="75">
        <v>79408.753921845768</v>
      </c>
      <c r="C66" s="84"/>
      <c r="D66" s="75">
        <v>74661.822526497781</v>
      </c>
      <c r="E66" s="84"/>
      <c r="F66" s="75">
        <v>68923.028605635292</v>
      </c>
      <c r="G66" s="84"/>
      <c r="H66" s="75">
        <v>91533</v>
      </c>
      <c r="I66" s="84"/>
      <c r="J66" s="75">
        <v>100717</v>
      </c>
      <c r="K66" s="84"/>
      <c r="L66" s="75">
        <f>SUM(L67:L72)</f>
        <v>114333</v>
      </c>
      <c r="M66" s="75"/>
      <c r="N66" s="75">
        <f t="shared" ref="N66:R66" si="27">SUM(N67:N72)</f>
        <v>70662</v>
      </c>
      <c r="O66" s="75"/>
      <c r="P66" s="75">
        <f t="shared" si="27"/>
        <v>78168.79893260001</v>
      </c>
      <c r="Q66" s="84"/>
      <c r="R66" s="75">
        <f t="shared" si="27"/>
        <v>70916.597224222045</v>
      </c>
      <c r="S66" s="84"/>
      <c r="T66" s="75">
        <f t="shared" ref="T66:V66" si="28">SUM(T67:T72)</f>
        <v>96301</v>
      </c>
      <c r="U66" s="84"/>
      <c r="V66" s="75">
        <f t="shared" si="28"/>
        <v>108312.89436391009</v>
      </c>
      <c r="W66" s="84"/>
      <c r="X66" s="84"/>
      <c r="Y66" s="84"/>
      <c r="Z66" s="97">
        <v>100.00000000000026</v>
      </c>
      <c r="AA66" s="97"/>
      <c r="AB66" s="97">
        <v>99.999999999999929</v>
      </c>
      <c r="AC66" s="97"/>
      <c r="AD66" s="97">
        <v>99.999999999999943</v>
      </c>
      <c r="AE66" s="97"/>
      <c r="AF66" s="104">
        <v>100.00000000000001</v>
      </c>
      <c r="AG66" s="97"/>
      <c r="AH66" s="104">
        <v>100.00000000000001</v>
      </c>
      <c r="AI66" s="84"/>
      <c r="AJ66" s="104">
        <f>SUM(AJ67:AJ71)</f>
        <v>100</v>
      </c>
      <c r="AK66" s="104"/>
      <c r="AL66" s="104">
        <f>SUM(AL67:AL71)</f>
        <v>100</v>
      </c>
      <c r="AM66" s="104"/>
      <c r="AN66" s="104">
        <f t="shared" ref="AN66" si="29">SUM(AN67:AN71)</f>
        <v>100.00000000000001</v>
      </c>
      <c r="AP66" s="104">
        <f t="shared" ref="AP66:AR66" si="30">SUM(AP67:AP71)</f>
        <v>99.999999999999986</v>
      </c>
      <c r="AR66" s="104">
        <f t="shared" si="30"/>
        <v>100</v>
      </c>
      <c r="AT66" s="104">
        <f>SUM(AT67:AT71)</f>
        <v>100.00000000000001</v>
      </c>
    </row>
    <row r="67" spans="1:46" s="4" customFormat="1" ht="12">
      <c r="A67" s="144" t="s">
        <v>60</v>
      </c>
      <c r="B67" s="76">
        <v>15038.891639805832</v>
      </c>
      <c r="C67" s="140"/>
      <c r="D67" s="76">
        <v>10938.170946473752</v>
      </c>
      <c r="E67" s="140"/>
      <c r="F67" s="76">
        <v>7640.3225791827663</v>
      </c>
      <c r="G67" s="141"/>
      <c r="H67" s="76">
        <v>9711</v>
      </c>
      <c r="I67" s="141"/>
      <c r="J67" s="76">
        <v>8802</v>
      </c>
      <c r="K67" s="76"/>
      <c r="L67" s="76">
        <v>11716</v>
      </c>
      <c r="M67" s="76"/>
      <c r="N67" s="76">
        <v>5943</v>
      </c>
      <c r="O67" s="76"/>
      <c r="P67" s="76">
        <v>5629.0023769999998</v>
      </c>
      <c r="Q67" s="76"/>
      <c r="R67" s="76">
        <v>6632.3654367459621</v>
      </c>
      <c r="S67" s="76"/>
      <c r="T67" s="76">
        <v>10373</v>
      </c>
      <c r="U67" s="76"/>
      <c r="V67" s="76">
        <v>10016.364234389992</v>
      </c>
      <c r="W67" s="76"/>
      <c r="X67" s="76"/>
      <c r="Y67" s="76"/>
      <c r="Z67" s="100">
        <v>19.264841739948611</v>
      </c>
      <c r="AA67" s="99"/>
      <c r="AB67" s="100">
        <v>15.070680269674282</v>
      </c>
      <c r="AC67" s="99"/>
      <c r="AD67" s="100">
        <v>11.388405710772622</v>
      </c>
      <c r="AE67" s="99"/>
      <c r="AF67" s="100">
        <v>10.804886732831902</v>
      </c>
      <c r="AG67" s="99"/>
      <c r="AH67" s="100">
        <v>8.9371293964746972</v>
      </c>
      <c r="AI67" s="141"/>
      <c r="AJ67" s="100">
        <f>L67/SUM($L$67:$L$71)*100</f>
        <v>10.648779335042082</v>
      </c>
      <c r="AK67" s="100"/>
      <c r="AL67" s="100">
        <f>N67/SUM($N$67:$N$71)*100</f>
        <v>8.7212373796665883</v>
      </c>
      <c r="AM67" s="100"/>
      <c r="AN67" s="100">
        <f>P67/SUM($P$67:$P$71)*100</f>
        <v>7.4948638700616783</v>
      </c>
      <c r="AP67" s="100">
        <f>R67/SUM($R$67:$R$71)*100</f>
        <v>9.796565462595062</v>
      </c>
      <c r="AR67" s="100">
        <f>T67/SUM(T$67:T$71)*100</f>
        <v>11.938769638027278</v>
      </c>
      <c r="AT67" s="100">
        <f>V67/SUM(V$67:V$71)*100</f>
        <v>11.502095167486953</v>
      </c>
    </row>
    <row r="68" spans="1:46" s="4" customFormat="1" ht="12">
      <c r="A68" s="144" t="s">
        <v>30</v>
      </c>
      <c r="B68" s="76">
        <v>56934.955734622577</v>
      </c>
      <c r="C68" s="141"/>
      <c r="D68" s="76">
        <v>53109.392348427384</v>
      </c>
      <c r="E68" s="141"/>
      <c r="F68" s="76">
        <v>48199.36931600947</v>
      </c>
      <c r="G68" s="141"/>
      <c r="H68" s="76">
        <v>58560</v>
      </c>
      <c r="I68" s="141"/>
      <c r="J68" s="76">
        <v>55122</v>
      </c>
      <c r="K68" s="76"/>
      <c r="L68" s="76">
        <v>56643</v>
      </c>
      <c r="M68" s="76"/>
      <c r="N68" s="76">
        <v>36110</v>
      </c>
      <c r="O68" s="76"/>
      <c r="P68" s="76">
        <v>42666.052360000001</v>
      </c>
      <c r="Q68" s="76"/>
      <c r="R68" s="76">
        <v>42633.813062726091</v>
      </c>
      <c r="S68" s="76"/>
      <c r="T68" s="76">
        <v>44097</v>
      </c>
      <c r="U68" s="76"/>
      <c r="V68" s="76">
        <v>52103.334271330074</v>
      </c>
      <c r="W68" s="76"/>
      <c r="X68" s="76"/>
      <c r="Y68" s="76"/>
      <c r="Z68" s="100">
        <v>72.93375987863989</v>
      </c>
      <c r="AA68" s="97"/>
      <c r="AB68" s="100">
        <v>73.174452595099211</v>
      </c>
      <c r="AC68" s="99"/>
      <c r="AD68" s="100">
        <v>71.844345194230598</v>
      </c>
      <c r="AE68" s="99"/>
      <c r="AF68" s="100">
        <v>65.156437758689762</v>
      </c>
      <c r="AG68" s="99"/>
      <c r="AH68" s="100">
        <v>55.968239785557628</v>
      </c>
      <c r="AI68" s="141"/>
      <c r="AJ68" s="100">
        <f>L68/SUM($L$67:$L$71)*100</f>
        <v>51.483339695697225</v>
      </c>
      <c r="AK68" s="100"/>
      <c r="AL68" s="100">
        <f>N68/SUM($N$67:$N$71)*100</f>
        <v>52.990725522423098</v>
      </c>
      <c r="AM68" s="100"/>
      <c r="AN68" s="100">
        <f>P68/SUM($P$67:$P$71)*100</f>
        <v>56.808690580363539</v>
      </c>
      <c r="AP68" s="100">
        <f>R68/SUM($R$67:$R$71)*100</f>
        <v>62.973752663718663</v>
      </c>
      <c r="AR68" s="100">
        <f t="shared" ref="AR68:AT70" si="31">T68/SUM(T$67:T$71)*100</f>
        <v>50.753294584795995</v>
      </c>
      <c r="AT68" s="100">
        <f>V68/SUM(V$67:V$71)*100</f>
        <v>59.831840706691409</v>
      </c>
    </row>
    <row r="69" spans="1:46" s="4" customFormat="1" ht="12">
      <c r="A69" s="144" t="s">
        <v>31</v>
      </c>
      <c r="B69" s="76">
        <v>5291.2064685483201</v>
      </c>
      <c r="C69" s="141"/>
      <c r="D69" s="76">
        <v>8066.9595995511572</v>
      </c>
      <c r="E69" s="141"/>
      <c r="F69" s="76">
        <v>10712.307637435206</v>
      </c>
      <c r="G69" s="141"/>
      <c r="H69" s="76">
        <v>20905</v>
      </c>
      <c r="I69" s="141"/>
      <c r="J69" s="76">
        <v>33067</v>
      </c>
      <c r="K69" s="76"/>
      <c r="L69" s="76">
        <v>39619</v>
      </c>
      <c r="M69" s="76"/>
      <c r="N69" s="76">
        <v>24397</v>
      </c>
      <c r="O69" s="76"/>
      <c r="P69" s="76">
        <v>25817.033070000001</v>
      </c>
      <c r="Q69" s="76"/>
      <c r="R69" s="76">
        <v>17533.908028140675</v>
      </c>
      <c r="S69" s="76"/>
      <c r="T69" s="76">
        <v>30304</v>
      </c>
      <c r="U69" s="76"/>
      <c r="V69" s="76">
        <v>23921.239075030015</v>
      </c>
      <c r="W69" s="76"/>
      <c r="X69" s="76"/>
      <c r="Y69" s="76"/>
      <c r="Z69" s="100">
        <v>6.7780430680257133</v>
      </c>
      <c r="AA69" s="99"/>
      <c r="AB69" s="100">
        <v>11.114707337099023</v>
      </c>
      <c r="AC69" s="99"/>
      <c r="AD69" s="100">
        <v>15.967402450534932</v>
      </c>
      <c r="AE69" s="99"/>
      <c r="AF69" s="100">
        <v>23.259824647291826</v>
      </c>
      <c r="AG69" s="99"/>
      <c r="AH69" s="100">
        <v>33.574648688165055</v>
      </c>
      <c r="AI69" s="141"/>
      <c r="AJ69" s="100">
        <f>L69/SUM($L$67:$L$71)*100</f>
        <v>36.010070713130098</v>
      </c>
      <c r="AK69" s="100"/>
      <c r="AL69" s="100">
        <f>N69/SUM($N$67:$N$71)*100</f>
        <v>35.802124911951161</v>
      </c>
      <c r="AM69" s="100"/>
      <c r="AN69" s="100">
        <f>P69/SUM($P$67:$P$71)*100</f>
        <v>34.37467874931945</v>
      </c>
      <c r="AP69" s="100">
        <f>R69/SUM($R$67:$R$71)*100</f>
        <v>25.899067150479237</v>
      </c>
      <c r="AR69" s="100">
        <f t="shared" si="31"/>
        <v>34.878287391379409</v>
      </c>
      <c r="AT69" s="100">
        <f>V69/SUM(V$67:V$71)*100</f>
        <v>27.469485127200887</v>
      </c>
    </row>
    <row r="70" spans="1:46" s="4" customFormat="1" ht="12">
      <c r="A70" s="144" t="s">
        <v>32</v>
      </c>
      <c r="B70" s="76">
        <v>690.82586086268282</v>
      </c>
      <c r="C70" s="140"/>
      <c r="D70" s="76">
        <v>415.64172488213205</v>
      </c>
      <c r="E70" s="140" t="s">
        <v>76</v>
      </c>
      <c r="F70" s="76">
        <v>486.63669774769784</v>
      </c>
      <c r="G70" s="141"/>
      <c r="H70" s="76">
        <v>691</v>
      </c>
      <c r="I70" s="141"/>
      <c r="J70" s="76">
        <v>1428</v>
      </c>
      <c r="K70" s="76"/>
      <c r="L70" s="76">
        <v>1975</v>
      </c>
      <c r="M70" s="76"/>
      <c r="N70" s="76">
        <v>1666</v>
      </c>
      <c r="O70" s="76"/>
      <c r="P70" s="76">
        <v>992.71028660000002</v>
      </c>
      <c r="Q70" s="76"/>
      <c r="R70" s="76">
        <v>864.57061903472186</v>
      </c>
      <c r="S70" s="76"/>
      <c r="T70" s="76">
        <v>2043</v>
      </c>
      <c r="U70" s="76"/>
      <c r="V70" s="76">
        <v>1042.01633797</v>
      </c>
      <c r="W70" s="76" t="s">
        <v>76</v>
      </c>
      <c r="X70" s="76"/>
      <c r="Y70" s="76"/>
      <c r="Z70" s="100">
        <v>0.88494891765542172</v>
      </c>
      <c r="AA70" s="99"/>
      <c r="AB70" s="100">
        <v>0.57267376539346593</v>
      </c>
      <c r="AC70" s="99"/>
      <c r="AD70" s="100">
        <v>0.72536415711052404</v>
      </c>
      <c r="AE70" s="99"/>
      <c r="AF70" s="100">
        <v>0.76883706439983979</v>
      </c>
      <c r="AG70" s="99"/>
      <c r="AH70" s="100">
        <v>1.4499228332385672</v>
      </c>
      <c r="AI70" s="141"/>
      <c r="AJ70" s="100">
        <f>L70/SUM($L$67:$L$71)*100</f>
        <v>1.7950955263492756</v>
      </c>
      <c r="AK70" s="100"/>
      <c r="AL70" s="100">
        <f>N70/SUM($N$67:$N$71)*100</f>
        <v>2.4448227283399859</v>
      </c>
      <c r="AM70" s="100"/>
      <c r="AN70" s="100">
        <f>P70/SUM($P$67:$P$71)*100</f>
        <v>1.3217668002553262</v>
      </c>
      <c r="AP70" s="100">
        <f>R70/SUM($R$67:$R$71)*100</f>
        <v>1.2770440270802599</v>
      </c>
      <c r="AR70" s="100">
        <f t="shared" si="31"/>
        <v>2.3513840133509811</v>
      </c>
      <c r="AT70" s="100">
        <f>V70/SUM(V$67:V$71)*100</f>
        <v>1.1965789986207616</v>
      </c>
    </row>
    <row r="71" spans="1:46" s="2" customFormat="1" ht="12">
      <c r="A71" s="122" t="s">
        <v>33</v>
      </c>
      <c r="B71" s="76">
        <v>108.0454651923077</v>
      </c>
      <c r="C71" s="140" t="s">
        <v>76</v>
      </c>
      <c r="D71" s="76">
        <v>48.980785826153848</v>
      </c>
      <c r="E71" s="140" t="s">
        <v>76</v>
      </c>
      <c r="F71" s="76">
        <v>49.969262100081139</v>
      </c>
      <c r="G71" s="140" t="s">
        <v>76</v>
      </c>
      <c r="H71" s="76">
        <v>9</v>
      </c>
      <c r="I71" s="140" t="s">
        <v>76</v>
      </c>
      <c r="J71" s="76">
        <v>69</v>
      </c>
      <c r="K71" s="76" t="s">
        <v>76</v>
      </c>
      <c r="L71" s="76">
        <v>69</v>
      </c>
      <c r="M71" s="76" t="s">
        <v>76</v>
      </c>
      <c r="N71" s="76">
        <v>28</v>
      </c>
      <c r="O71" s="76" t="s">
        <v>76</v>
      </c>
      <c r="P71" s="76">
        <v>0</v>
      </c>
      <c r="Q71" s="76"/>
      <c r="R71" s="76">
        <v>36.267856808605629</v>
      </c>
      <c r="S71" s="76" t="s">
        <v>76</v>
      </c>
      <c r="T71" s="76">
        <v>68</v>
      </c>
      <c r="U71" s="76" t="s">
        <v>76</v>
      </c>
      <c r="V71" s="76">
        <v>0</v>
      </c>
      <c r="W71" s="76"/>
      <c r="X71" s="76"/>
      <c r="Y71" s="76"/>
      <c r="Z71" s="100">
        <v>0.13840639573062369</v>
      </c>
      <c r="AA71" s="99"/>
      <c r="AB71" s="100">
        <v>6.7486032733958243E-2</v>
      </c>
      <c r="AC71" s="110"/>
      <c r="AD71" s="100">
        <v>7.4482487351277188E-2</v>
      </c>
      <c r="AE71" s="110"/>
      <c r="AF71" s="100">
        <v>1.0013796786683874E-2</v>
      </c>
      <c r="AG71" s="110"/>
      <c r="AH71" s="100">
        <v>7.0059296564048412E-2</v>
      </c>
      <c r="AI71" s="140"/>
      <c r="AJ71" s="100">
        <f>L71/SUM($L$67:$L$71)*100</f>
        <v>6.2714729781316467E-2</v>
      </c>
      <c r="AK71" s="100"/>
      <c r="AL71" s="100">
        <f>N71/SUM($N$67:$N$71)*100</f>
        <v>4.1089457619159428E-2</v>
      </c>
      <c r="AM71" s="100"/>
      <c r="AN71" s="100">
        <f>P71/SUM($P$67:$P$71)*100</f>
        <v>0</v>
      </c>
      <c r="AP71" s="100">
        <f>R71/SUM($R$67:$R$71)*100</f>
        <v>5.3570696126757772E-2</v>
      </c>
      <c r="AR71" s="100">
        <f>T71/SUM(T$67:T$71)*100</f>
        <v>7.8264372446337105E-2</v>
      </c>
      <c r="AT71" s="100">
        <f>V71/SUM(V$67:V$71)*100</f>
        <v>0</v>
      </c>
    </row>
    <row r="72" spans="1:46" s="4" customFormat="1" ht="12">
      <c r="A72" s="49" t="s">
        <v>156</v>
      </c>
      <c r="B72" s="76">
        <v>1344.828752814049</v>
      </c>
      <c r="C72" s="140"/>
      <c r="D72" s="76">
        <v>2082.6771213372003</v>
      </c>
      <c r="E72" s="140"/>
      <c r="F72" s="76">
        <v>1834.4231131600704</v>
      </c>
      <c r="G72" s="140"/>
      <c r="H72" s="76">
        <v>1657</v>
      </c>
      <c r="I72" s="140"/>
      <c r="J72" s="76">
        <v>2229</v>
      </c>
      <c r="K72" s="76"/>
      <c r="L72" s="76">
        <v>4311</v>
      </c>
      <c r="M72" s="76"/>
      <c r="N72" s="76">
        <v>2518</v>
      </c>
      <c r="O72" s="76"/>
      <c r="P72" s="76">
        <v>3064.0008389999998</v>
      </c>
      <c r="Q72" s="76"/>
      <c r="R72" s="76">
        <v>3215.6722207659714</v>
      </c>
      <c r="S72" s="76"/>
      <c r="T72" s="76">
        <v>9416</v>
      </c>
      <c r="U72" s="76"/>
      <c r="V72" s="76">
        <v>21229.940445190023</v>
      </c>
      <c r="W72" s="76"/>
      <c r="X72" s="76"/>
      <c r="Y72" s="76"/>
      <c r="Z72" s="139" t="s">
        <v>74</v>
      </c>
      <c r="AA72" s="107"/>
      <c r="AB72" s="139" t="s">
        <v>74</v>
      </c>
      <c r="AC72" s="100"/>
      <c r="AD72" s="139" t="s">
        <v>74</v>
      </c>
      <c r="AE72" s="100"/>
      <c r="AF72" s="139" t="s">
        <v>74</v>
      </c>
      <c r="AG72" s="100"/>
      <c r="AH72" s="102" t="s">
        <v>74</v>
      </c>
      <c r="AI72" s="140"/>
      <c r="AJ72" s="102" t="s">
        <v>74</v>
      </c>
      <c r="AK72" s="102"/>
      <c r="AL72" s="102" t="s">
        <v>74</v>
      </c>
      <c r="AM72" s="102"/>
      <c r="AN72" s="102" t="s">
        <v>74</v>
      </c>
      <c r="AP72" s="102" t="s">
        <v>74</v>
      </c>
      <c r="AR72" s="102" t="s">
        <v>74</v>
      </c>
      <c r="AT72" s="102" t="s">
        <v>74</v>
      </c>
    </row>
    <row r="73" spans="1:46" s="4" customFormat="1" ht="6.6" customHeight="1">
      <c r="A73" s="45"/>
      <c r="B73" s="33"/>
      <c r="C73" s="84"/>
      <c r="D73" s="33"/>
      <c r="E73" s="84"/>
      <c r="F73" s="33"/>
      <c r="G73" s="84"/>
      <c r="H73" s="33"/>
      <c r="I73" s="84"/>
      <c r="J73" s="84"/>
      <c r="K73" s="84"/>
      <c r="L73" s="84"/>
      <c r="M73" s="84"/>
      <c r="N73" s="305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101"/>
      <c r="AA73" s="101"/>
      <c r="AB73" s="101"/>
      <c r="AC73" s="103"/>
      <c r="AD73" s="101"/>
      <c r="AE73" s="103"/>
      <c r="AF73" s="101"/>
      <c r="AG73" s="103"/>
      <c r="AH73" s="84"/>
      <c r="AI73" s="84"/>
      <c r="AJ73" s="84"/>
      <c r="AK73" s="84"/>
    </row>
    <row r="74" spans="1:46" s="22" customFormat="1" ht="24">
      <c r="A74" s="176" t="s">
        <v>198</v>
      </c>
      <c r="B74" s="75">
        <v>79408.753921845579</v>
      </c>
      <c r="C74" s="84"/>
      <c r="D74" s="75">
        <v>74661.822526497839</v>
      </c>
      <c r="E74" s="84"/>
      <c r="F74" s="75">
        <v>68923.028605635307</v>
      </c>
      <c r="G74" s="84"/>
      <c r="H74" s="75">
        <v>91533</v>
      </c>
      <c r="I74" s="84"/>
      <c r="J74" s="75">
        <f>J75+J82+J83</f>
        <v>100717.32049348699</v>
      </c>
      <c r="K74" s="75"/>
      <c r="L74" s="75">
        <f>L75+L82+L83</f>
        <v>114333</v>
      </c>
      <c r="M74" s="75"/>
      <c r="N74" s="75">
        <f t="shared" ref="N74:R74" si="32">N75+N82+N83</f>
        <v>70662</v>
      </c>
      <c r="O74" s="75"/>
      <c r="P74" s="75">
        <f t="shared" si="32"/>
        <v>78169</v>
      </c>
      <c r="Q74" s="84"/>
      <c r="R74" s="75">
        <f t="shared" si="32"/>
        <v>70916.597224221914</v>
      </c>
      <c r="S74" s="84"/>
      <c r="T74" s="75">
        <f>T75+T82+T83</f>
        <v>96300</v>
      </c>
      <c r="U74" s="84"/>
      <c r="V74" s="75">
        <f>V75+V82+V83</f>
        <v>108312.89436391015</v>
      </c>
      <c r="W74" s="84"/>
      <c r="X74" s="84"/>
      <c r="Y74" s="84"/>
      <c r="Z74" s="97">
        <v>100.00000000000001</v>
      </c>
      <c r="AA74" s="97"/>
      <c r="AB74" s="97">
        <v>100.00000000000003</v>
      </c>
      <c r="AC74" s="97"/>
      <c r="AD74" s="97">
        <v>99.999999999999986</v>
      </c>
      <c r="AE74" s="97"/>
      <c r="AF74" s="104">
        <v>99.999999999999986</v>
      </c>
      <c r="AG74" s="97"/>
      <c r="AH74" s="104">
        <v>100</v>
      </c>
      <c r="AI74" s="84"/>
      <c r="AJ74" s="104">
        <f>AJ75+AJ82</f>
        <v>100</v>
      </c>
      <c r="AK74" s="104"/>
      <c r="AL74" s="104">
        <f>AL75+AL82</f>
        <v>100</v>
      </c>
      <c r="AM74" s="104"/>
      <c r="AN74" s="104">
        <f t="shared" ref="AN74" si="33">AN75+AN82</f>
        <v>100</v>
      </c>
      <c r="AP74" s="104">
        <f t="shared" ref="AP74:AR74" si="34">AP75+AP82</f>
        <v>99.999999999999986</v>
      </c>
      <c r="AR74" s="104">
        <f t="shared" si="34"/>
        <v>100</v>
      </c>
      <c r="AT74" s="104">
        <f>AT75+AT82</f>
        <v>100</v>
      </c>
    </row>
    <row r="75" spans="1:46" s="26" customFormat="1" ht="24">
      <c r="A75" s="144" t="s">
        <v>68</v>
      </c>
      <c r="B75" s="76">
        <v>73726.684292640581</v>
      </c>
      <c r="C75" s="84"/>
      <c r="D75" s="76">
        <v>70210.299569976836</v>
      </c>
      <c r="E75" s="84"/>
      <c r="F75" s="76">
        <v>66639.946889864455</v>
      </c>
      <c r="G75" s="84"/>
      <c r="H75" s="76">
        <v>88722</v>
      </c>
      <c r="I75" s="84"/>
      <c r="J75" s="76">
        <f>SUM(J76:J81)</f>
        <v>95558.371904254542</v>
      </c>
      <c r="K75" s="76"/>
      <c r="L75" s="76">
        <f>SUM(L76:L81)</f>
        <v>106313</v>
      </c>
      <c r="M75" s="76"/>
      <c r="N75" s="76">
        <f>SUM(N76:N81)</f>
        <v>64379</v>
      </c>
      <c r="O75" s="76"/>
      <c r="P75" s="76">
        <f t="shared" ref="P75:R75" si="35">SUM(P76:P81)</f>
        <v>72534</v>
      </c>
      <c r="Q75" s="84"/>
      <c r="R75" s="76">
        <f t="shared" si="35"/>
        <v>64820.930812917322</v>
      </c>
      <c r="S75" s="84"/>
      <c r="T75" s="76">
        <f>SUM(T76:T81)</f>
        <v>81677</v>
      </c>
      <c r="U75" s="84"/>
      <c r="V75" s="76">
        <f>SUM(V76:V81)</f>
        <v>88430.366723500163</v>
      </c>
      <c r="W75" s="84"/>
      <c r="X75" s="84"/>
      <c r="Y75" s="84"/>
      <c r="Z75" s="100">
        <v>93.826097332290686</v>
      </c>
      <c r="AA75" s="99"/>
      <c r="AB75" s="100">
        <v>95.407415196998528</v>
      </c>
      <c r="AC75" s="99"/>
      <c r="AD75" s="100">
        <v>98.092035851295307</v>
      </c>
      <c r="AE75" s="99"/>
      <c r="AF75" s="100">
        <v>98.218773178642991</v>
      </c>
      <c r="AG75" s="99"/>
      <c r="AH75" s="100">
        <v>96.903076642261752</v>
      </c>
      <c r="AI75" s="84"/>
      <c r="AJ75" s="100">
        <f t="shared" ref="AJ75:AJ82" si="36">L75/SUM($L$75+$L$82)*100</f>
        <v>96.287541209288847</v>
      </c>
      <c r="AK75" s="100"/>
      <c r="AL75" s="100">
        <f t="shared" ref="AL75:AL82" si="37">N75/SUM($N$75+$N$82)*100</f>
        <v>93.931833435466459</v>
      </c>
      <c r="AM75" s="100"/>
      <c r="AN75" s="100">
        <f>P75/SUM($P$75+$P$82)*100</f>
        <v>95.305293862588201</v>
      </c>
      <c r="AP75" s="100">
        <f>R75/SUM($R$75+$R$82)*100</f>
        <v>94.526318378839562</v>
      </c>
      <c r="AR75" s="100">
        <f>T75/SUM(T$75+T$82)*100</f>
        <v>91.418561962750715</v>
      </c>
      <c r="AT75" s="100">
        <f>V75/SUM(V$75+V$82)*100</f>
        <v>92.856587341254908</v>
      </c>
    </row>
    <row r="76" spans="1:46" s="4" customFormat="1" ht="24">
      <c r="A76" s="143" t="s">
        <v>193</v>
      </c>
      <c r="B76" s="76">
        <v>19312.190437515343</v>
      </c>
      <c r="C76" s="84"/>
      <c r="D76" s="76">
        <v>23616.83386269565</v>
      </c>
      <c r="E76" s="84"/>
      <c r="F76" s="76">
        <v>26736.165698712648</v>
      </c>
      <c r="G76" s="141"/>
      <c r="H76" s="76">
        <v>25254</v>
      </c>
      <c r="I76" s="141"/>
      <c r="J76" s="76">
        <v>28951.343163885664</v>
      </c>
      <c r="K76" s="141"/>
      <c r="L76" s="76">
        <v>29566</v>
      </c>
      <c r="M76" s="141"/>
      <c r="N76" s="76">
        <v>19844</v>
      </c>
      <c r="O76" s="141"/>
      <c r="P76" s="76">
        <v>24672</v>
      </c>
      <c r="Q76" s="141"/>
      <c r="R76" s="76">
        <v>32345.767079307665</v>
      </c>
      <c r="S76" s="141"/>
      <c r="T76" s="76">
        <v>37693</v>
      </c>
      <c r="U76" s="141"/>
      <c r="V76" s="76">
        <v>37440.658570920154</v>
      </c>
      <c r="W76" s="141"/>
      <c r="X76" s="141"/>
      <c r="Y76" s="141"/>
      <c r="Z76" s="100">
        <v>24.577091416423851</v>
      </c>
      <c r="AA76" s="99"/>
      <c r="AB76" s="100">
        <v>32.092457770116908</v>
      </c>
      <c r="AC76" s="99"/>
      <c r="AD76" s="100">
        <v>39.354847154645249</v>
      </c>
      <c r="AE76" s="99"/>
      <c r="AF76" s="100">
        <v>27.957179705748857</v>
      </c>
      <c r="AG76" s="99"/>
      <c r="AH76" s="100">
        <v>29.358914555742594</v>
      </c>
      <c r="AI76" s="141"/>
      <c r="AJ76" s="100">
        <f t="shared" si="36"/>
        <v>26.77788646161649</v>
      </c>
      <c r="AK76" s="100"/>
      <c r="AL76" s="100">
        <f t="shared" si="37"/>
        <v>28.953281391344948</v>
      </c>
      <c r="AM76" s="100"/>
      <c r="AN76" s="100">
        <f t="shared" ref="AN76:AN81" si="38">P76/SUM($P$75+$P$82)*100</f>
        <v>32.417517442547997</v>
      </c>
      <c r="AP76" s="100">
        <f>R76/SUM($R$75+$R$82)*100</f>
        <v>47.16881166009312</v>
      </c>
      <c r="AR76" s="100">
        <f t="shared" ref="AR76:AT81" si="39">T76/SUM(T$75+T$82)*100</f>
        <v>42.188619269340975</v>
      </c>
      <c r="AT76" s="100">
        <f>V76/SUM(V$75+V$82)*100</f>
        <v>39.314682405143188</v>
      </c>
    </row>
    <row r="77" spans="1:46" s="4" customFormat="1" ht="12">
      <c r="A77" s="143" t="s">
        <v>95</v>
      </c>
      <c r="B77" s="76">
        <v>32161.233243264138</v>
      </c>
      <c r="C77" s="84"/>
      <c r="D77" s="76">
        <v>20497.965647340265</v>
      </c>
      <c r="E77" s="84"/>
      <c r="F77" s="76">
        <v>18508.742941164761</v>
      </c>
      <c r="G77" s="141"/>
      <c r="H77" s="76">
        <v>32665</v>
      </c>
      <c r="I77" s="141"/>
      <c r="J77" s="76">
        <v>35360.209244046498</v>
      </c>
      <c r="K77" s="141"/>
      <c r="L77" s="76">
        <v>42540</v>
      </c>
      <c r="M77" s="141"/>
      <c r="N77" s="76">
        <v>21213</v>
      </c>
      <c r="O77" s="141"/>
      <c r="P77" s="76">
        <v>19915</v>
      </c>
      <c r="Q77" s="141"/>
      <c r="R77" s="76">
        <v>13661.619593816604</v>
      </c>
      <c r="S77" s="141"/>
      <c r="T77" s="76">
        <v>24869</v>
      </c>
      <c r="U77" s="141"/>
      <c r="V77" s="76">
        <v>26437.915962480016</v>
      </c>
      <c r="W77" s="141"/>
      <c r="X77" s="141"/>
      <c r="Y77" s="141"/>
      <c r="Z77" s="100">
        <v>40.929048004268083</v>
      </c>
      <c r="AA77" s="99"/>
      <c r="AB77" s="100">
        <v>27.854288205399985</v>
      </c>
      <c r="AC77" s="99"/>
      <c r="AD77" s="100">
        <v>27.244323575883261</v>
      </c>
      <c r="AE77" s="99"/>
      <c r="AF77" s="100">
        <v>36.16145066477732</v>
      </c>
      <c r="AG77" s="99"/>
      <c r="AH77" s="100">
        <v>35.857991765875028</v>
      </c>
      <c r="AI77" s="141"/>
      <c r="AJ77" s="100">
        <f t="shared" si="36"/>
        <v>38.528420823823495</v>
      </c>
      <c r="AK77" s="100"/>
      <c r="AL77" s="100">
        <f t="shared" si="37"/>
        <v>30.950713472817998</v>
      </c>
      <c r="AM77" s="100"/>
      <c r="AN77" s="100">
        <f t="shared" si="38"/>
        <v>26.16710683642766</v>
      </c>
      <c r="AP77" s="100">
        <f>R77/SUM($R$75+$R$82)*100</f>
        <v>19.922308845314486</v>
      </c>
      <c r="AR77" s="100">
        <f t="shared" si="39"/>
        <v>27.835109240687679</v>
      </c>
      <c r="AT77" s="100">
        <f>V77/SUM(V$75+V$82)*100</f>
        <v>27.761217595837355</v>
      </c>
    </row>
    <row r="78" spans="1:46" s="4" customFormat="1" ht="12">
      <c r="A78" s="10" t="s">
        <v>35</v>
      </c>
      <c r="B78" s="76">
        <v>7178.3046073379346</v>
      </c>
      <c r="C78" s="84"/>
      <c r="D78" s="76">
        <v>12882.082921470486</v>
      </c>
      <c r="E78" s="84"/>
      <c r="F78" s="76">
        <v>10310.717124967008</v>
      </c>
      <c r="G78" s="141"/>
      <c r="H78" s="76">
        <v>10090</v>
      </c>
      <c r="I78" s="141"/>
      <c r="J78" s="76">
        <v>3620.5293214744947</v>
      </c>
      <c r="K78" s="141"/>
      <c r="L78" s="76">
        <v>2232</v>
      </c>
      <c r="M78" s="141"/>
      <c r="N78" s="76">
        <v>476</v>
      </c>
      <c r="O78" s="141" t="s">
        <v>76</v>
      </c>
      <c r="P78" s="76">
        <v>846</v>
      </c>
      <c r="Q78" s="141"/>
      <c r="R78" s="76">
        <v>617.4639492456721</v>
      </c>
      <c r="S78" s="141"/>
      <c r="T78" s="76">
        <v>2087</v>
      </c>
      <c r="U78" s="141"/>
      <c r="V78" s="76">
        <v>2430.2163604499992</v>
      </c>
      <c r="W78" s="141"/>
      <c r="X78" s="141"/>
      <c r="Y78" s="141"/>
      <c r="Z78" s="100">
        <v>9.1352583292037437</v>
      </c>
      <c r="AA78" s="99"/>
      <c r="AB78" s="100">
        <v>17.505212788131448</v>
      </c>
      <c r="AC78" s="99"/>
      <c r="AD78" s="100">
        <v>15.177071427538246</v>
      </c>
      <c r="AE78" s="99"/>
      <c r="AF78" s="100">
        <v>11.170030222182861</v>
      </c>
      <c r="AG78" s="99"/>
      <c r="AH78" s="100">
        <v>3.6718924290668666</v>
      </c>
      <c r="AI78" s="141"/>
      <c r="AJ78" s="100">
        <f t="shared" si="36"/>
        <v>2.0215194000652104</v>
      </c>
      <c r="AK78" s="100"/>
      <c r="AL78" s="100">
        <f t="shared" si="37"/>
        <v>0.69450523797017716</v>
      </c>
      <c r="AM78" s="100"/>
      <c r="AN78" s="100">
        <f t="shared" si="38"/>
        <v>1.1115928889589657</v>
      </c>
      <c r="AP78" s="100">
        <f>R78/SUM($R$75+$R$82)*100</f>
        <v>0.90042819690921372</v>
      </c>
      <c r="AR78" s="100">
        <f t="shared" si="39"/>
        <v>2.3359151146131807</v>
      </c>
      <c r="AT78" s="100">
        <f>V78/SUM(V$75+V$82)*100</f>
        <v>2.5518564051403279</v>
      </c>
    </row>
    <row r="79" spans="1:46" s="4" customFormat="1" ht="12">
      <c r="A79" s="143" t="s">
        <v>36</v>
      </c>
      <c r="B79" s="76">
        <v>5347.5546271515695</v>
      </c>
      <c r="C79" s="84"/>
      <c r="D79" s="76">
        <v>4411.7770746288288</v>
      </c>
      <c r="E79" s="84"/>
      <c r="F79" s="76">
        <v>5321.9302709352087</v>
      </c>
      <c r="G79" s="141"/>
      <c r="H79" s="76">
        <v>9600</v>
      </c>
      <c r="I79" s="141"/>
      <c r="J79" s="76">
        <v>11306.134386283944</v>
      </c>
      <c r="K79" s="141"/>
      <c r="L79" s="76">
        <v>13805</v>
      </c>
      <c r="M79" s="141"/>
      <c r="N79" s="76">
        <v>16342</v>
      </c>
      <c r="O79" s="141"/>
      <c r="P79" s="76">
        <v>20916</v>
      </c>
      <c r="Q79" s="141"/>
      <c r="R79" s="76">
        <v>14891.643728702149</v>
      </c>
      <c r="S79" s="141"/>
      <c r="T79" s="76">
        <v>5360</v>
      </c>
      <c r="U79" s="141"/>
      <c r="V79" s="76">
        <v>8701.3804079999991</v>
      </c>
      <c r="W79" s="141"/>
      <c r="X79" s="141"/>
      <c r="Y79" s="141"/>
      <c r="Z79" s="100">
        <v>6.8054081876966821</v>
      </c>
      <c r="AA79" s="99"/>
      <c r="AB79" s="100">
        <v>5.9950783530868659</v>
      </c>
      <c r="AC79" s="99"/>
      <c r="AD79" s="100">
        <v>7.8337243545142936</v>
      </c>
      <c r="AE79" s="99"/>
      <c r="AF79" s="100">
        <v>10.627580786219571</v>
      </c>
      <c r="AG79" s="99"/>
      <c r="AH79" s="100">
        <v>11.464903563388566</v>
      </c>
      <c r="AI79" s="141"/>
      <c r="AJ79" s="100">
        <f t="shared" si="36"/>
        <v>12.503169945295801</v>
      </c>
      <c r="AK79" s="100"/>
      <c r="AL79" s="100">
        <f t="shared" si="37"/>
        <v>23.843707140564359</v>
      </c>
      <c r="AM79" s="100"/>
      <c r="AN79" s="100">
        <f>P79/SUM($P$75+$P$82)*100</f>
        <v>27.482360361070597</v>
      </c>
      <c r="AP79" s="100">
        <f>R79/SUM($R$75+$R$82)*100</f>
        <v>21.716014235374669</v>
      </c>
      <c r="AR79" s="100">
        <f t="shared" si="39"/>
        <v>5.9992836676217767</v>
      </c>
      <c r="AT79" s="100">
        <f>V79/SUM(V$75+V$82)*100</f>
        <v>9.1369121239911948</v>
      </c>
    </row>
    <row r="80" spans="1:46" s="4" customFormat="1" ht="24">
      <c r="A80" s="143" t="s">
        <v>194</v>
      </c>
      <c r="B80" s="76">
        <v>5551.8464277474586</v>
      </c>
      <c r="C80" s="84"/>
      <c r="D80" s="76">
        <v>2400.9957834926927</v>
      </c>
      <c r="E80" s="84"/>
      <c r="F80" s="76">
        <v>1962.8213799908058</v>
      </c>
      <c r="G80" s="141"/>
      <c r="H80" s="76">
        <v>5435</v>
      </c>
      <c r="I80" s="141"/>
      <c r="J80" s="76">
        <v>6441.4792712953486</v>
      </c>
      <c r="K80" s="141"/>
      <c r="L80" s="76">
        <v>3476</v>
      </c>
      <c r="M80" s="141"/>
      <c r="N80" s="76">
        <v>1020</v>
      </c>
      <c r="O80" s="141"/>
      <c r="P80" s="76">
        <v>918</v>
      </c>
      <c r="Q80" s="141"/>
      <c r="R80" s="76">
        <v>983.38410897500546</v>
      </c>
      <c r="S80" s="141"/>
      <c r="T80" s="76">
        <v>6680</v>
      </c>
      <c r="U80" s="141"/>
      <c r="V80" s="76">
        <v>7902.0065614100022</v>
      </c>
      <c r="W80" s="141"/>
      <c r="X80" s="141"/>
      <c r="Y80" s="141"/>
      <c r="Z80" s="100">
        <v>7.0653941419112565</v>
      </c>
      <c r="AA80" s="99"/>
      <c r="AB80" s="100">
        <v>3.2626666316046555</v>
      </c>
      <c r="AC80" s="99"/>
      <c r="AD80" s="100">
        <v>2.8892151654015019</v>
      </c>
      <c r="AE80" s="99"/>
      <c r="AF80" s="100">
        <v>6.0167605805316011</v>
      </c>
      <c r="AG80" s="99"/>
      <c r="AH80" s="100">
        <v>6.5325410185166408</v>
      </c>
      <c r="AI80" s="141"/>
      <c r="AJ80" s="100">
        <f t="shared" si="36"/>
        <v>3.1482085280585443</v>
      </c>
      <c r="AK80" s="100"/>
      <c r="AL80" s="100">
        <f t="shared" si="37"/>
        <v>1.4882255099360939</v>
      </c>
      <c r="AM80" s="100"/>
      <c r="AN80" s="100">
        <f t="shared" si="38"/>
        <v>1.2061965390831331</v>
      </c>
      <c r="AP80" s="100">
        <f t="shared" ref="AP80:AP81" si="40">R80/SUM($R$75+$R$82)*100</f>
        <v>1.4340380214833153</v>
      </c>
      <c r="AR80" s="100">
        <f t="shared" si="39"/>
        <v>7.4767191977077356</v>
      </c>
      <c r="AT80" s="100">
        <f>V80/SUM(V$75+V$82)*100</f>
        <v>8.2975270783960688</v>
      </c>
    </row>
    <row r="81" spans="1:46" s="4" customFormat="1" ht="12">
      <c r="A81" s="143" t="s">
        <v>103</v>
      </c>
      <c r="B81" s="76">
        <v>4175.5549496241256</v>
      </c>
      <c r="C81" s="84"/>
      <c r="D81" s="76">
        <v>6400.6442803489135</v>
      </c>
      <c r="E81" s="84"/>
      <c r="F81" s="76">
        <v>3799.5694740940344</v>
      </c>
      <c r="G81" s="141"/>
      <c r="H81" s="76">
        <v>5678</v>
      </c>
      <c r="I81" s="141"/>
      <c r="J81" s="76">
        <v>9878.6765172686028</v>
      </c>
      <c r="K81" s="141"/>
      <c r="L81" s="76">
        <v>14694</v>
      </c>
      <c r="M81" s="141"/>
      <c r="N81" s="76">
        <v>5484</v>
      </c>
      <c r="O81" s="141"/>
      <c r="P81" s="76">
        <v>5267</v>
      </c>
      <c r="Q81" s="141"/>
      <c r="R81" s="76">
        <v>2321.0523528702352</v>
      </c>
      <c r="S81" s="141"/>
      <c r="T81" s="76">
        <v>4988</v>
      </c>
      <c r="U81" s="141"/>
      <c r="V81" s="76">
        <v>5518.1888602399977</v>
      </c>
      <c r="W81" s="141"/>
      <c r="X81" s="141"/>
      <c r="Y81" s="141"/>
      <c r="Z81" s="100">
        <v>5.3138972527870552</v>
      </c>
      <c r="AA81" s="99"/>
      <c r="AB81" s="100">
        <v>8.6977114486586729</v>
      </c>
      <c r="AC81" s="99"/>
      <c r="AD81" s="100">
        <v>5.5928541733127624</v>
      </c>
      <c r="AE81" s="99"/>
      <c r="AF81" s="100">
        <v>6.2857712191827826</v>
      </c>
      <c r="AG81" s="99"/>
      <c r="AH81" s="100">
        <v>10.016833309672055</v>
      </c>
      <c r="AI81" s="141"/>
      <c r="AJ81" s="100">
        <f t="shared" si="36"/>
        <v>13.3083360504293</v>
      </c>
      <c r="AK81" s="100"/>
      <c r="AL81" s="100">
        <f t="shared" si="37"/>
        <v>8.0014006828328803</v>
      </c>
      <c r="AM81" s="100"/>
      <c r="AN81" s="100">
        <f t="shared" si="38"/>
        <v>6.9205197944998496</v>
      </c>
      <c r="AP81" s="100">
        <f t="shared" si="40"/>
        <v>3.3847174196647769</v>
      </c>
      <c r="AR81" s="100">
        <f t="shared" si="39"/>
        <v>5.5829154727793702</v>
      </c>
      <c r="AT81" s="100">
        <f>V81/SUM(V$75+V$82)*100</f>
        <v>5.7943917327467798</v>
      </c>
    </row>
    <row r="82" spans="1:46" s="26" customFormat="1" ht="12">
      <c r="A82" s="144" t="s">
        <v>34</v>
      </c>
      <c r="B82" s="76">
        <v>4851.3301285850739</v>
      </c>
      <c r="C82" s="84"/>
      <c r="D82" s="76">
        <v>3379.682325042194</v>
      </c>
      <c r="E82" s="84"/>
      <c r="F82" s="76">
        <v>1296.1972746716788</v>
      </c>
      <c r="G82" s="141"/>
      <c r="H82" s="76">
        <v>1609</v>
      </c>
      <c r="I82" s="141"/>
      <c r="J82" s="76">
        <v>3053.8483034248729</v>
      </c>
      <c r="K82" s="141"/>
      <c r="L82" s="76">
        <v>4099</v>
      </c>
      <c r="M82" s="141"/>
      <c r="N82" s="76">
        <v>4159</v>
      </c>
      <c r="O82" s="141"/>
      <c r="P82" s="76">
        <v>3573</v>
      </c>
      <c r="Q82" s="141"/>
      <c r="R82" s="76">
        <v>3753.5486808571595</v>
      </c>
      <c r="S82" s="141"/>
      <c r="T82" s="76">
        <v>7667</v>
      </c>
      <c r="U82" s="141"/>
      <c r="V82" s="76">
        <v>6802.905632839992</v>
      </c>
      <c r="W82" s="141"/>
      <c r="X82" s="141"/>
      <c r="Y82" s="141"/>
      <c r="Z82" s="100">
        <v>6.1739026677093332</v>
      </c>
      <c r="AA82" s="99"/>
      <c r="AB82" s="100">
        <v>4.5925848030014942</v>
      </c>
      <c r="AC82" s="99"/>
      <c r="AD82" s="100">
        <v>1.9079641487046839</v>
      </c>
      <c r="AE82" s="99"/>
      <c r="AF82" s="100">
        <v>1.781226821357009</v>
      </c>
      <c r="AG82" s="99"/>
      <c r="AH82" s="100">
        <v>3.0969233577382522</v>
      </c>
      <c r="AI82" s="141"/>
      <c r="AJ82" s="100">
        <f t="shared" si="36"/>
        <v>3.7124587907111546</v>
      </c>
      <c r="AK82" s="100"/>
      <c r="AL82" s="100">
        <f t="shared" si="37"/>
        <v>6.0681665645335432</v>
      </c>
      <c r="AM82" s="100"/>
      <c r="AN82" s="100">
        <f>P82/SUM($P$75+$P$82)*100</f>
        <v>4.694706137411802</v>
      </c>
      <c r="AP82" s="100">
        <f>R82/SUM($R$75+$R$82)*100</f>
        <v>5.4736816211604262</v>
      </c>
      <c r="AR82" s="100">
        <f>T82/SUM(T$75+T$82)*100</f>
        <v>8.5814380372492831</v>
      </c>
      <c r="AT82" s="100">
        <f>V82/SUM(V$75+V$82)*100</f>
        <v>7.143412658745091</v>
      </c>
    </row>
    <row r="83" spans="1:46" s="4" customFormat="1" ht="12">
      <c r="A83" s="148" t="s">
        <v>156</v>
      </c>
      <c r="B83" s="76">
        <v>830.73950061992286</v>
      </c>
      <c r="C83" s="84"/>
      <c r="D83" s="76">
        <v>1071.8406314788151</v>
      </c>
      <c r="E83" s="84"/>
      <c r="F83" s="76">
        <v>986.88444109916861</v>
      </c>
      <c r="G83" s="142"/>
      <c r="H83" s="76">
        <v>1202</v>
      </c>
      <c r="I83" s="142"/>
      <c r="J83" s="76">
        <v>2105.1002858075681</v>
      </c>
      <c r="K83" s="142"/>
      <c r="L83" s="76">
        <v>3921</v>
      </c>
      <c r="M83" s="142"/>
      <c r="N83" s="76">
        <v>2124</v>
      </c>
      <c r="O83" s="142"/>
      <c r="P83" s="76">
        <v>2062</v>
      </c>
      <c r="Q83" s="142"/>
      <c r="R83" s="76">
        <v>2342.1177304474195</v>
      </c>
      <c r="S83" s="142"/>
      <c r="T83" s="76">
        <v>6956</v>
      </c>
      <c r="U83" s="142"/>
      <c r="V83" s="76">
        <v>13079.62200757</v>
      </c>
      <c r="W83" s="142"/>
      <c r="X83" s="142"/>
      <c r="Y83" s="142"/>
      <c r="Z83" s="139" t="s">
        <v>74</v>
      </c>
      <c r="AA83" s="107"/>
      <c r="AB83" s="139" t="s">
        <v>74</v>
      </c>
      <c r="AC83" s="100"/>
      <c r="AD83" s="139" t="s">
        <v>74</v>
      </c>
      <c r="AE83" s="100"/>
      <c r="AF83" s="139" t="s">
        <v>74</v>
      </c>
      <c r="AG83" s="100"/>
      <c r="AH83" s="102" t="s">
        <v>74</v>
      </c>
      <c r="AI83" s="142"/>
      <c r="AJ83" s="102" t="s">
        <v>74</v>
      </c>
      <c r="AK83" s="102"/>
      <c r="AL83" s="102" t="s">
        <v>74</v>
      </c>
      <c r="AM83" s="102"/>
      <c r="AN83" s="102" t="s">
        <v>74</v>
      </c>
      <c r="AP83" s="102" t="s">
        <v>74</v>
      </c>
      <c r="AR83" s="102" t="s">
        <v>74</v>
      </c>
      <c r="AT83" s="102" t="s">
        <v>74</v>
      </c>
    </row>
    <row r="84" spans="1:46" s="4" customFormat="1" ht="6.6" customHeight="1">
      <c r="A84" s="36"/>
      <c r="B84" s="76"/>
      <c r="C84" s="84"/>
      <c r="D84" s="76"/>
      <c r="E84" s="84"/>
      <c r="F84" s="76"/>
      <c r="G84" s="84"/>
      <c r="H84" s="76"/>
      <c r="I84" s="84"/>
      <c r="J84" s="84"/>
      <c r="K84" s="84"/>
      <c r="L84" s="84"/>
      <c r="M84" s="84"/>
      <c r="N84" s="305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99"/>
      <c r="AA84" s="99"/>
      <c r="AB84" s="99"/>
      <c r="AC84" s="103"/>
      <c r="AD84" s="99"/>
      <c r="AE84" s="103"/>
      <c r="AF84" s="99"/>
      <c r="AG84" s="103"/>
      <c r="AH84" s="84"/>
      <c r="AI84" s="84"/>
      <c r="AJ84" s="84"/>
      <c r="AK84" s="84"/>
      <c r="AL84" s="102"/>
      <c r="AM84" s="102"/>
      <c r="AN84" s="102"/>
      <c r="AP84" s="102"/>
      <c r="AR84" s="102"/>
      <c r="AT84" s="102"/>
    </row>
    <row r="85" spans="1:46" s="22" customFormat="1" ht="24">
      <c r="A85" s="171" t="s">
        <v>196</v>
      </c>
      <c r="B85" s="78">
        <v>79408.75392184603</v>
      </c>
      <c r="C85" s="84"/>
      <c r="D85" s="78">
        <v>74661.822526497592</v>
      </c>
      <c r="E85" s="84"/>
      <c r="F85" s="78">
        <v>68923.028605635482</v>
      </c>
      <c r="G85" s="141"/>
      <c r="H85" s="78">
        <v>91533</v>
      </c>
      <c r="I85" s="141"/>
      <c r="J85" s="78">
        <v>100717</v>
      </c>
      <c r="K85" s="141"/>
      <c r="L85" s="78">
        <f>SUM(L86:L88)</f>
        <v>114333</v>
      </c>
      <c r="M85" s="78"/>
      <c r="N85" s="78">
        <f t="shared" ref="N85:R85" si="41">SUM(N86:N88)</f>
        <v>70662</v>
      </c>
      <c r="O85" s="78"/>
      <c r="P85" s="78">
        <f t="shared" si="41"/>
        <v>78168.798929900004</v>
      </c>
      <c r="Q85" s="141"/>
      <c r="R85" s="78">
        <f t="shared" si="41"/>
        <v>70916.597224221478</v>
      </c>
      <c r="S85" s="141"/>
      <c r="T85" s="78">
        <f t="shared" ref="T85:V85" si="42">SUM(T86:T88)</f>
        <v>96300</v>
      </c>
      <c r="U85" s="141"/>
      <c r="V85" s="78">
        <f t="shared" si="42"/>
        <v>108312.89436390993</v>
      </c>
      <c r="W85" s="141"/>
      <c r="X85" s="141"/>
      <c r="Y85" s="141"/>
      <c r="Z85" s="97">
        <v>100.00000000000058</v>
      </c>
      <c r="AA85" s="97"/>
      <c r="AB85" s="97">
        <v>99.999999999999673</v>
      </c>
      <c r="AC85" s="97"/>
      <c r="AD85" s="97">
        <v>100.00000000000021</v>
      </c>
      <c r="AE85" s="97"/>
      <c r="AF85" s="104">
        <v>100</v>
      </c>
      <c r="AG85" s="97"/>
      <c r="AH85" s="104">
        <v>100</v>
      </c>
      <c r="AI85" s="141"/>
      <c r="AJ85" s="104">
        <f>SUM(AJ86:AJ87)</f>
        <v>100.00000000000001</v>
      </c>
      <c r="AK85" s="104"/>
      <c r="AL85" s="104">
        <f>SUM(AL86:AL87)</f>
        <v>100</v>
      </c>
      <c r="AM85" s="104"/>
      <c r="AN85" s="104">
        <f t="shared" ref="AN85" si="43">SUM(AN86:AN87)</f>
        <v>100</v>
      </c>
      <c r="AP85" s="104">
        <f t="shared" ref="AP85" si="44">SUM(AP86:AP87)</f>
        <v>100.00000000000001</v>
      </c>
      <c r="AR85" s="104">
        <f t="shared" ref="AR85:AS85" si="45">SUM(AR86:AR87)</f>
        <v>100</v>
      </c>
      <c r="AT85" s="104">
        <f>SUM(AT86:AT87)</f>
        <v>99.999999999999986</v>
      </c>
    </row>
    <row r="86" spans="1:46" s="4" customFormat="1" ht="12">
      <c r="A86" s="144" t="s">
        <v>50</v>
      </c>
      <c r="B86" s="76">
        <v>503.29483423148127</v>
      </c>
      <c r="C86" s="140" t="s">
        <v>76</v>
      </c>
      <c r="D86" s="76">
        <v>506.83892749077586</v>
      </c>
      <c r="E86" s="84"/>
      <c r="F86" s="76">
        <v>299.20024347364324</v>
      </c>
      <c r="G86" s="140" t="s">
        <v>76</v>
      </c>
      <c r="H86" s="76">
        <v>229</v>
      </c>
      <c r="I86" s="140" t="s">
        <v>76</v>
      </c>
      <c r="J86" s="280">
        <v>109.08464527443078</v>
      </c>
      <c r="K86" s="76" t="s">
        <v>76</v>
      </c>
      <c r="L86" s="76">
        <v>379</v>
      </c>
      <c r="M86" s="76" t="s">
        <v>76</v>
      </c>
      <c r="N86" s="76">
        <v>350</v>
      </c>
      <c r="O86" s="76" t="s">
        <v>76</v>
      </c>
      <c r="P86" s="76">
        <v>342.6517399</v>
      </c>
      <c r="Q86" s="76" t="s">
        <v>76</v>
      </c>
      <c r="R86" s="76">
        <v>176.30341287161622</v>
      </c>
      <c r="S86" s="76" t="s">
        <v>76</v>
      </c>
      <c r="T86" s="76">
        <v>748</v>
      </c>
      <c r="U86" s="76" t="s">
        <v>76</v>
      </c>
      <c r="V86" s="76">
        <v>1087.7515656700002</v>
      </c>
      <c r="W86" s="76" t="s">
        <v>76</v>
      </c>
      <c r="X86" s="76"/>
      <c r="Y86" s="76"/>
      <c r="Z86" s="100">
        <v>0.63540311986573461</v>
      </c>
      <c r="AA86" s="99"/>
      <c r="AB86" s="100">
        <v>0.68039837565377104</v>
      </c>
      <c r="AC86" s="103"/>
      <c r="AD86" s="100">
        <v>0.43608699534306694</v>
      </c>
      <c r="AE86" s="103"/>
      <c r="AF86" s="100">
        <v>0.25161793629341511</v>
      </c>
      <c r="AG86" s="103"/>
      <c r="AH86" s="100">
        <v>0.11017780068936936</v>
      </c>
      <c r="AI86" s="140"/>
      <c r="AJ86" s="100">
        <f>L86/SUM($L$86:$L$87)*100</f>
        <v>0.34547509662364179</v>
      </c>
      <c r="AK86" s="100"/>
      <c r="AL86" s="100">
        <f>N86/SUM($N$86:$N$87)*100</f>
        <v>0.51094144611027581</v>
      </c>
      <c r="AM86" s="100"/>
      <c r="AN86" s="100">
        <f>P86/SUM($P$86:$P$87)*100</f>
        <v>0.45049772704383118</v>
      </c>
      <c r="AP86" s="100">
        <f>R86/SUM($R$86:$R$87)*100</f>
        <v>0.25884776356381578</v>
      </c>
      <c r="AR86" s="100">
        <f>T86/SUM(T$86:T$87)*100</f>
        <v>0.8450067781292363</v>
      </c>
      <c r="AT86" s="100">
        <f>V86/SUM(V$86:V$87)*100</f>
        <v>1.1718969035416562</v>
      </c>
    </row>
    <row r="87" spans="1:46" s="4" customFormat="1" ht="12">
      <c r="A87" s="144" t="s">
        <v>49</v>
      </c>
      <c r="B87" s="76">
        <v>78705.44974005298</v>
      </c>
      <c r="C87" s="141"/>
      <c r="D87" s="76">
        <v>73984.656882411829</v>
      </c>
      <c r="E87" s="85"/>
      <c r="F87" s="76">
        <v>68311.018971677433</v>
      </c>
      <c r="G87" s="141"/>
      <c r="H87" s="76">
        <v>90782</v>
      </c>
      <c r="I87" s="141"/>
      <c r="J87" s="280">
        <v>98821.549678425334</v>
      </c>
      <c r="K87" s="76"/>
      <c r="L87" s="76">
        <v>109325</v>
      </c>
      <c r="M87" s="76"/>
      <c r="N87" s="76">
        <v>68151</v>
      </c>
      <c r="O87" s="76"/>
      <c r="P87" s="76">
        <v>75718.051640000005</v>
      </c>
      <c r="Q87" s="76"/>
      <c r="R87" s="76">
        <v>67934.546935715902</v>
      </c>
      <c r="S87" s="76"/>
      <c r="T87" s="76">
        <v>87772</v>
      </c>
      <c r="U87" s="76"/>
      <c r="V87" s="76">
        <v>91731.980475829943</v>
      </c>
      <c r="W87" s="76"/>
      <c r="X87" s="76"/>
      <c r="Y87" s="76"/>
      <c r="Z87" s="100">
        <v>99.364596880134854</v>
      </c>
      <c r="AA87" s="99"/>
      <c r="AB87" s="100">
        <v>99.319601624345907</v>
      </c>
      <c r="AC87" s="100"/>
      <c r="AD87" s="100">
        <v>99.563913004657152</v>
      </c>
      <c r="AE87" s="100"/>
      <c r="AF87" s="100">
        <v>99.748382063706586</v>
      </c>
      <c r="AG87" s="100"/>
      <c r="AH87" s="100">
        <v>99.889822199310629</v>
      </c>
      <c r="AI87" s="141"/>
      <c r="AJ87" s="100">
        <f>L87/SUM($L$86:$L$87)*100</f>
        <v>99.65452490337637</v>
      </c>
      <c r="AK87" s="100"/>
      <c r="AL87" s="100">
        <f>N87/SUM($N$86:$N$87)*100</f>
        <v>99.48905855388972</v>
      </c>
      <c r="AM87" s="100"/>
      <c r="AN87" s="100">
        <f>P87/SUM($P$86:$P$87)*100</f>
        <v>99.549502272956175</v>
      </c>
      <c r="AP87" s="100">
        <f>R87/SUM($R$86:$R$87)*100</f>
        <v>99.741152236436193</v>
      </c>
      <c r="AR87" s="100">
        <f>T87/SUM(T$86:T$87)*100</f>
        <v>99.154993221870768</v>
      </c>
      <c r="AT87" s="100">
        <f>V87/SUM(V$86:V$87)*100</f>
        <v>98.828103096458335</v>
      </c>
    </row>
    <row r="88" spans="1:46" s="4" customFormat="1" ht="12">
      <c r="A88" s="144" t="s">
        <v>3</v>
      </c>
      <c r="B88" s="76">
        <v>200.00934756156789</v>
      </c>
      <c r="C88" s="140" t="s">
        <v>76</v>
      </c>
      <c r="D88" s="76">
        <v>170.32671659497345</v>
      </c>
      <c r="E88" s="85" t="s">
        <v>76</v>
      </c>
      <c r="F88" s="76">
        <v>312.80939048439461</v>
      </c>
      <c r="G88" s="140" t="s">
        <v>76</v>
      </c>
      <c r="H88" s="76">
        <v>522</v>
      </c>
      <c r="I88" s="140"/>
      <c r="J88" s="280">
        <v>1786.6861697867014</v>
      </c>
      <c r="K88" s="76"/>
      <c r="L88" s="76">
        <v>4629</v>
      </c>
      <c r="M88" s="76"/>
      <c r="N88" s="76">
        <v>2161</v>
      </c>
      <c r="O88" s="76"/>
      <c r="P88" s="76">
        <v>2108.09555</v>
      </c>
      <c r="Q88" s="76"/>
      <c r="R88" s="76">
        <v>2805.7468756339731</v>
      </c>
      <c r="S88" s="76"/>
      <c r="T88" s="76">
        <v>7780</v>
      </c>
      <c r="U88" s="76"/>
      <c r="V88" s="76">
        <v>15493.162322409995</v>
      </c>
      <c r="W88" s="76"/>
      <c r="X88" s="76"/>
      <c r="Y88" s="76"/>
      <c r="Z88" s="139" t="s">
        <v>74</v>
      </c>
      <c r="AA88" s="107"/>
      <c r="AB88" s="139" t="s">
        <v>74</v>
      </c>
      <c r="AC88" s="100"/>
      <c r="AD88" s="139" t="s">
        <v>74</v>
      </c>
      <c r="AE88" s="100"/>
      <c r="AF88" s="139" t="s">
        <v>74</v>
      </c>
      <c r="AG88" s="100"/>
      <c r="AH88" s="102" t="s">
        <v>74</v>
      </c>
      <c r="AI88" s="140"/>
      <c r="AJ88" s="102" t="s">
        <v>74</v>
      </c>
      <c r="AK88" s="102"/>
      <c r="AL88" s="102" t="s">
        <v>74</v>
      </c>
      <c r="AM88" s="102"/>
      <c r="AN88" s="102" t="s">
        <v>74</v>
      </c>
      <c r="AP88" s="102" t="s">
        <v>74</v>
      </c>
      <c r="AR88" s="102" t="s">
        <v>74</v>
      </c>
      <c r="AT88" s="102" t="s">
        <v>74</v>
      </c>
    </row>
    <row r="89" spans="1:46" s="4" customFormat="1" ht="6.6" customHeight="1">
      <c r="A89" s="44"/>
      <c r="B89" s="77"/>
      <c r="C89" s="84"/>
      <c r="D89" s="77"/>
      <c r="E89" s="84"/>
      <c r="F89" s="77"/>
      <c r="G89" s="141"/>
      <c r="H89" s="77"/>
      <c r="I89" s="141"/>
      <c r="J89" s="141"/>
      <c r="K89" s="141"/>
      <c r="L89" s="141"/>
      <c r="M89" s="141"/>
      <c r="N89" s="306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00"/>
      <c r="AA89" s="99"/>
      <c r="AB89" s="100"/>
      <c r="AC89" s="103"/>
      <c r="AD89" s="100"/>
      <c r="AE89" s="103"/>
      <c r="AF89" s="100"/>
      <c r="AG89" s="103"/>
      <c r="AH89" s="141"/>
      <c r="AI89" s="141"/>
      <c r="AJ89" s="141"/>
      <c r="AK89" s="141"/>
    </row>
    <row r="90" spans="1:46" s="22" customFormat="1" ht="24">
      <c r="A90" s="177" t="s">
        <v>195</v>
      </c>
      <c r="B90" s="78">
        <v>79408.753921845622</v>
      </c>
      <c r="C90" s="90"/>
      <c r="D90" s="78">
        <v>74661.822526497868</v>
      </c>
      <c r="E90" s="90"/>
      <c r="F90" s="78">
        <v>68923.028605635249</v>
      </c>
      <c r="G90" s="141"/>
      <c r="H90" s="78">
        <v>91533</v>
      </c>
      <c r="I90" s="141"/>
      <c r="J90" s="78">
        <v>100717</v>
      </c>
      <c r="K90" s="141"/>
      <c r="L90" s="78">
        <v>114333</v>
      </c>
      <c r="M90" s="141"/>
      <c r="N90" s="78">
        <f>SUM(N91:N93)</f>
        <v>70662</v>
      </c>
      <c r="O90" s="78"/>
      <c r="P90" s="78">
        <f t="shared" ref="P90:R90" si="46">SUM(P91:P93)</f>
        <v>78168.798931999991</v>
      </c>
      <c r="Q90" s="141"/>
      <c r="R90" s="78">
        <f t="shared" si="46"/>
        <v>70916.59722422187</v>
      </c>
      <c r="S90" s="141"/>
      <c r="T90" s="78">
        <f t="shared" ref="T90:V90" si="47">SUM(T91:T93)</f>
        <v>96300</v>
      </c>
      <c r="U90" s="141"/>
      <c r="V90" s="78">
        <f t="shared" si="47"/>
        <v>108312.89436391022</v>
      </c>
      <c r="W90" s="141"/>
      <c r="X90" s="141"/>
      <c r="Y90" s="141"/>
      <c r="Z90" s="97">
        <v>100.00000000000007</v>
      </c>
      <c r="AA90" s="97"/>
      <c r="AB90" s="97">
        <v>100.00000000000007</v>
      </c>
      <c r="AC90" s="97"/>
      <c r="AD90" s="97">
        <v>99.999999999999886</v>
      </c>
      <c r="AE90" s="97"/>
      <c r="AF90" s="104">
        <v>100</v>
      </c>
      <c r="AG90" s="97"/>
      <c r="AH90" s="104">
        <v>100</v>
      </c>
      <c r="AI90" s="141"/>
      <c r="AJ90" s="104">
        <f>SUM(AJ91:AJ92)</f>
        <v>99.999999999999986</v>
      </c>
      <c r="AK90" s="104"/>
      <c r="AL90" s="104">
        <f>SUM(AL91:AL92)</f>
        <v>100</v>
      </c>
      <c r="AM90" s="104"/>
      <c r="AN90" s="104">
        <f t="shared" ref="AN90" si="48">SUM(AN91:AN92)</f>
        <v>100</v>
      </c>
      <c r="AP90" s="104">
        <f t="shared" ref="AP90" si="49">SUM(AP91:AP92)</f>
        <v>100</v>
      </c>
      <c r="AR90" s="104">
        <f t="shared" ref="AR90:AS90" si="50">SUM(AR91:AR92)</f>
        <v>100</v>
      </c>
      <c r="AT90" s="104">
        <f>SUM(AT91:AT92)</f>
        <v>100</v>
      </c>
    </row>
    <row r="91" spans="1:46" s="4" customFormat="1" ht="12">
      <c r="A91" s="144" t="s">
        <v>158</v>
      </c>
      <c r="B91" s="76">
        <v>38702.69552158298</v>
      </c>
      <c r="C91" s="141"/>
      <c r="D91" s="76">
        <v>43412.171837564565</v>
      </c>
      <c r="E91" s="84"/>
      <c r="F91" s="76">
        <v>43799.60320151606</v>
      </c>
      <c r="G91" s="141"/>
      <c r="H91" s="76">
        <v>50582</v>
      </c>
      <c r="I91" s="141"/>
      <c r="J91" s="76">
        <v>69224</v>
      </c>
      <c r="K91" s="141"/>
      <c r="L91" s="76">
        <v>74628</v>
      </c>
      <c r="M91" s="141"/>
      <c r="N91" s="76">
        <v>50229</v>
      </c>
      <c r="O91" s="141"/>
      <c r="P91" s="76">
        <v>59117.658940000001</v>
      </c>
      <c r="Q91" s="141"/>
      <c r="R91" s="76">
        <v>51229.876155964186</v>
      </c>
      <c r="S91" s="141"/>
      <c r="T91" s="76">
        <v>67183</v>
      </c>
      <c r="U91" s="141"/>
      <c r="V91" s="76">
        <v>62523.879878500156</v>
      </c>
      <c r="W91" s="141"/>
      <c r="X91" s="141"/>
      <c r="Y91" s="141"/>
      <c r="Z91" s="100">
        <v>48.867423041892138</v>
      </c>
      <c r="AA91" s="99"/>
      <c r="AB91" s="100">
        <v>58.291743864930957</v>
      </c>
      <c r="AC91" s="100"/>
      <c r="AD91" s="100">
        <v>63.769555942078007</v>
      </c>
      <c r="AE91" s="100"/>
      <c r="AF91" s="100">
        <v>55.635359723704035</v>
      </c>
      <c r="AG91" s="100"/>
      <c r="AH91" s="100">
        <v>70.263192618832534</v>
      </c>
      <c r="AI91" s="141"/>
      <c r="AJ91" s="100">
        <f>L91/SUM($L$91:$L$92)*100</f>
        <v>67.970927373080485</v>
      </c>
      <c r="AK91" s="100"/>
      <c r="AL91" s="100">
        <f>N91/SUM($N$91:$N$92)*100</f>
        <v>73.28421359789904</v>
      </c>
      <c r="AM91" s="100"/>
      <c r="AN91" s="100">
        <f>P91/SUM($P$91:$P$92)*100</f>
        <v>78.192810774924197</v>
      </c>
      <c r="AP91" s="100">
        <f>R91/SUM($R$91:$R$92)*100</f>
        <v>75.020606797628162</v>
      </c>
      <c r="AR91" s="100">
        <f>T91/SUM(T$91:T$92)*100</f>
        <v>75.128600823045261</v>
      </c>
      <c r="AT91" s="100">
        <f>V91/SUM(V$91:V$92)*100</f>
        <v>66.500595167093238</v>
      </c>
    </row>
    <row r="92" spans="1:46" s="4" customFormat="1" ht="12">
      <c r="A92" s="144" t="s">
        <v>121</v>
      </c>
      <c r="B92" s="76">
        <v>40496.683353797242</v>
      </c>
      <c r="C92" s="141"/>
      <c r="D92" s="76">
        <v>31061.791298888969</v>
      </c>
      <c r="E92" s="84"/>
      <c r="F92" s="76">
        <v>24884.58716872779</v>
      </c>
      <c r="G92" s="141"/>
      <c r="H92" s="76">
        <v>40335</v>
      </c>
      <c r="I92" s="141"/>
      <c r="J92" s="76">
        <v>29297</v>
      </c>
      <c r="K92" s="141"/>
      <c r="L92" s="76">
        <v>35166</v>
      </c>
      <c r="M92" s="141"/>
      <c r="N92" s="76">
        <v>18311</v>
      </c>
      <c r="O92" s="141"/>
      <c r="P92" s="76">
        <v>16487.321049999999</v>
      </c>
      <c r="Q92" s="141"/>
      <c r="R92" s="76">
        <v>17057.8628304177</v>
      </c>
      <c r="S92" s="141"/>
      <c r="T92" s="76">
        <v>22241</v>
      </c>
      <c r="U92" s="141"/>
      <c r="V92" s="76">
        <v>31496.150651150059</v>
      </c>
      <c r="W92" s="141"/>
      <c r="X92" s="141"/>
      <c r="Y92" s="141"/>
      <c r="Z92" s="100">
        <v>51.132576958107933</v>
      </c>
      <c r="AA92" s="99"/>
      <c r="AB92" s="100">
        <v>41.708256135069114</v>
      </c>
      <c r="AC92" s="100"/>
      <c r="AD92" s="100">
        <v>36.230444057921872</v>
      </c>
      <c r="AE92" s="100"/>
      <c r="AF92" s="100">
        <v>44.364640276295965</v>
      </c>
      <c r="AG92" s="100"/>
      <c r="AH92" s="100">
        <v>29.736807381167466</v>
      </c>
      <c r="AI92" s="141"/>
      <c r="AJ92" s="100">
        <f>L92/SUM($L$91:$L$92)*100</f>
        <v>32.029072626919501</v>
      </c>
      <c r="AK92" s="100"/>
      <c r="AL92" s="100">
        <f>N92/SUM($N$91:$N$92)*100</f>
        <v>26.71578640210096</v>
      </c>
      <c r="AM92" s="100"/>
      <c r="AN92" s="100">
        <f>P92/SUM($P$91:$P$92)*100</f>
        <v>21.807189225075806</v>
      </c>
      <c r="AP92" s="100">
        <f>R92/SUM($R$91:$R$92)*100</f>
        <v>24.979393202371838</v>
      </c>
      <c r="AR92" s="100">
        <f>T92/SUM(T$91:T$92)*100</f>
        <v>24.871399176954732</v>
      </c>
      <c r="AT92" s="100">
        <f>V92/SUM(V$91:V$92)*100</f>
        <v>33.499404832906762</v>
      </c>
    </row>
    <row r="93" spans="1:46" s="2" customFormat="1" ht="12">
      <c r="A93" s="148" t="s">
        <v>3</v>
      </c>
      <c r="B93" s="76">
        <v>209.37504646540117</v>
      </c>
      <c r="C93" s="140" t="s">
        <v>76</v>
      </c>
      <c r="D93" s="76">
        <v>187.85939004433584</v>
      </c>
      <c r="E93" s="84" t="s">
        <v>76</v>
      </c>
      <c r="F93" s="76">
        <v>238.83823539139675</v>
      </c>
      <c r="G93" s="140" t="s">
        <v>76</v>
      </c>
      <c r="H93" s="76">
        <v>616</v>
      </c>
      <c r="I93" s="140"/>
      <c r="J93" s="76">
        <v>2196</v>
      </c>
      <c r="K93" s="140"/>
      <c r="L93" s="76">
        <v>4539</v>
      </c>
      <c r="M93" s="140"/>
      <c r="N93" s="76">
        <v>2122</v>
      </c>
      <c r="O93" s="140"/>
      <c r="P93" s="76">
        <v>2563.8189419999999</v>
      </c>
      <c r="Q93" s="140"/>
      <c r="R93" s="76">
        <v>2628.8582378399938</v>
      </c>
      <c r="S93" s="140"/>
      <c r="T93" s="76">
        <v>6876</v>
      </c>
      <c r="U93" s="140"/>
      <c r="V93" s="76">
        <v>14292.863834260001</v>
      </c>
      <c r="W93" s="140"/>
      <c r="X93" s="140"/>
      <c r="Y93" s="140"/>
      <c r="Z93" s="139" t="s">
        <v>74</v>
      </c>
      <c r="AA93" s="107"/>
      <c r="AB93" s="139" t="s">
        <v>74</v>
      </c>
      <c r="AC93" s="100"/>
      <c r="AD93" s="139" t="s">
        <v>74</v>
      </c>
      <c r="AE93" s="100"/>
      <c r="AF93" s="139" t="s">
        <v>74</v>
      </c>
      <c r="AG93" s="100"/>
      <c r="AH93" s="102" t="s">
        <v>74</v>
      </c>
      <c r="AI93" s="140"/>
      <c r="AJ93" s="102" t="s">
        <v>74</v>
      </c>
      <c r="AK93" s="102"/>
      <c r="AL93" s="102" t="s">
        <v>74</v>
      </c>
      <c r="AM93" s="102"/>
      <c r="AN93" s="102" t="s">
        <v>74</v>
      </c>
      <c r="AP93" s="102" t="s">
        <v>74</v>
      </c>
      <c r="AR93" s="102" t="s">
        <v>74</v>
      </c>
      <c r="AT93" s="102" t="s">
        <v>74</v>
      </c>
    </row>
    <row r="94" spans="1:46" s="2" customFormat="1" ht="6.6" customHeight="1" thickBot="1">
      <c r="A94" s="50"/>
      <c r="B94" s="18"/>
      <c r="C94" s="89"/>
      <c r="D94" s="40"/>
      <c r="E94" s="89"/>
      <c r="F94" s="40"/>
      <c r="G94" s="89"/>
      <c r="H94" s="40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40"/>
      <c r="T94" s="89"/>
      <c r="U94" s="40"/>
      <c r="V94" s="89"/>
      <c r="W94" s="40"/>
      <c r="X94" s="40"/>
      <c r="Y94" s="40"/>
      <c r="Z94" s="7"/>
      <c r="AA94" s="41"/>
      <c r="AB94" s="42"/>
      <c r="AC94" s="42"/>
      <c r="AD94" s="42"/>
      <c r="AE94" s="42"/>
      <c r="AF94" s="42"/>
      <c r="AG94" s="42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</row>
    <row r="95" spans="1:46" ht="6.6" customHeight="1">
      <c r="A95" s="47"/>
      <c r="B95" s="3"/>
      <c r="C95" s="118"/>
      <c r="Z95" s="3"/>
      <c r="AA95" s="55"/>
    </row>
    <row r="96" spans="1:46" s="20" customFormat="1" ht="13.5">
      <c r="A96" s="52" t="s">
        <v>205</v>
      </c>
      <c r="B96" s="59"/>
      <c r="C96" s="115"/>
      <c r="D96" s="59"/>
      <c r="E96" s="115"/>
      <c r="F96" s="59"/>
      <c r="G96" s="115"/>
      <c r="H96" s="59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59"/>
      <c r="T96" s="115"/>
      <c r="U96" s="59"/>
      <c r="V96" s="115"/>
      <c r="W96" s="59"/>
      <c r="X96" s="59"/>
      <c r="Y96" s="59"/>
      <c r="Z96" s="115"/>
      <c r="AA96" s="52"/>
      <c r="AB96" s="328"/>
      <c r="AC96" s="328"/>
      <c r="AD96" s="328"/>
      <c r="AE96" s="328"/>
      <c r="AF96" s="328"/>
      <c r="AG96" s="328"/>
      <c r="AH96" s="115"/>
      <c r="AI96" s="115"/>
      <c r="AJ96" s="115"/>
      <c r="AK96" s="115"/>
      <c r="AL96" s="52"/>
      <c r="AM96" s="52"/>
      <c r="AN96" s="52"/>
    </row>
    <row r="97" spans="1:40" s="20" customFormat="1" ht="13.5">
      <c r="A97" s="52" t="s">
        <v>210</v>
      </c>
      <c r="B97" s="59"/>
      <c r="C97" s="115"/>
      <c r="D97" s="59"/>
      <c r="E97" s="115"/>
      <c r="F97" s="59"/>
      <c r="G97" s="115"/>
      <c r="H97" s="59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59"/>
      <c r="T97" s="115"/>
      <c r="U97" s="59"/>
      <c r="V97" s="115"/>
      <c r="W97" s="59"/>
      <c r="X97" s="59"/>
      <c r="Y97" s="59"/>
      <c r="Z97" s="115"/>
      <c r="AA97" s="52"/>
      <c r="AB97" s="328"/>
      <c r="AC97" s="328"/>
      <c r="AD97" s="328"/>
      <c r="AE97" s="328"/>
      <c r="AF97" s="328"/>
      <c r="AG97" s="328"/>
      <c r="AH97" s="115"/>
      <c r="AI97" s="115"/>
      <c r="AJ97" s="115"/>
      <c r="AK97" s="115"/>
      <c r="AL97" s="52"/>
      <c r="AM97" s="52"/>
      <c r="AN97" s="52"/>
    </row>
    <row r="98" spans="1:40" s="20" customFormat="1" ht="11.25">
      <c r="A98" s="411" t="s">
        <v>151</v>
      </c>
      <c r="B98" s="411"/>
      <c r="C98" s="411"/>
      <c r="D98" s="411"/>
      <c r="E98" s="411"/>
      <c r="F98" s="411"/>
      <c r="G98" s="411"/>
      <c r="H98" s="411"/>
      <c r="I98" s="411"/>
      <c r="J98" s="411"/>
      <c r="K98" s="411"/>
      <c r="L98" s="411"/>
      <c r="M98" s="411"/>
      <c r="N98" s="411"/>
      <c r="O98" s="411"/>
      <c r="P98" s="411"/>
      <c r="Q98" s="411"/>
      <c r="R98" s="411"/>
      <c r="S98" s="411"/>
      <c r="T98" s="411"/>
      <c r="U98" s="411"/>
      <c r="V98" s="411"/>
      <c r="W98" s="411"/>
      <c r="X98" s="411"/>
      <c r="Y98" s="411"/>
      <c r="Z98" s="411"/>
      <c r="AA98" s="411"/>
      <c r="AB98" s="411"/>
      <c r="AC98" s="411"/>
      <c r="AD98" s="411"/>
      <c r="AE98" s="411"/>
      <c r="AF98" s="411"/>
      <c r="AG98" s="411"/>
    </row>
    <row r="99" spans="1:40" s="124" customFormat="1" ht="11.25">
      <c r="A99" s="123" t="s">
        <v>66</v>
      </c>
      <c r="B99" s="52"/>
      <c r="C99" s="155"/>
      <c r="D99" s="156"/>
      <c r="E99" s="134"/>
      <c r="F99" s="156"/>
      <c r="G99" s="134"/>
      <c r="H99" s="156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20"/>
      <c r="AA99" s="20"/>
      <c r="AB99" s="20"/>
      <c r="AC99" s="20"/>
      <c r="AD99" s="20"/>
      <c r="AE99" s="20"/>
      <c r="AF99" s="20"/>
      <c r="AG99" s="20"/>
      <c r="AH99" s="134"/>
      <c r="AI99" s="134"/>
      <c r="AJ99" s="134"/>
      <c r="AK99" s="134"/>
    </row>
    <row r="100" spans="1:40" s="20" customFormat="1" ht="11.25">
      <c r="A100" s="20" t="s">
        <v>105</v>
      </c>
      <c r="B100" s="56"/>
      <c r="C100" s="135"/>
      <c r="D100" s="125"/>
      <c r="E100" s="136"/>
      <c r="F100" s="125"/>
      <c r="G100" s="136"/>
      <c r="H100" s="125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AH100" s="136"/>
      <c r="AI100" s="136"/>
      <c r="AJ100" s="136"/>
      <c r="AK100" s="136"/>
    </row>
    <row r="101" spans="1:40" s="20" customFormat="1" ht="11.25">
      <c r="A101" s="20" t="s">
        <v>216</v>
      </c>
      <c r="C101" s="133"/>
      <c r="E101" s="134"/>
      <c r="G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AH101" s="134"/>
      <c r="AI101" s="134"/>
      <c r="AJ101" s="134"/>
      <c r="AK101" s="134"/>
    </row>
    <row r="102" spans="1:40">
      <c r="A102" s="20" t="s">
        <v>223</v>
      </c>
    </row>
  </sheetData>
  <mergeCells count="26">
    <mergeCell ref="A98:AG98"/>
    <mergeCell ref="D10:E10"/>
    <mergeCell ref="Z10:AA10"/>
    <mergeCell ref="AB10:AC10"/>
    <mergeCell ref="A4:A10"/>
    <mergeCell ref="B10:C10"/>
    <mergeCell ref="H10:I10"/>
    <mergeCell ref="AF10:AG10"/>
    <mergeCell ref="F10:G10"/>
    <mergeCell ref="AD10:AE10"/>
    <mergeCell ref="J10:K10"/>
    <mergeCell ref="L10:M10"/>
    <mergeCell ref="N10:O10"/>
    <mergeCell ref="B4:AP4"/>
    <mergeCell ref="V10:W10"/>
    <mergeCell ref="A1:AP1"/>
    <mergeCell ref="Z7:AP7"/>
    <mergeCell ref="AH10:AI10"/>
    <mergeCell ref="AJ10:AK10"/>
    <mergeCell ref="P10:Q10"/>
    <mergeCell ref="AL10:AM10"/>
    <mergeCell ref="AN10:AO10"/>
    <mergeCell ref="R10:S10"/>
    <mergeCell ref="B7:R7"/>
    <mergeCell ref="T10:U10"/>
    <mergeCell ref="V3:AT3"/>
  </mergeCells>
  <phoneticPr fontId="16" type="noConversion"/>
  <printOptions horizontalCentered="1"/>
  <pageMargins left="0.78740157480314965" right="0.78740157480314965" top="0.78740157480314965" bottom="0.78740157480314965" header="0.39370078740157483" footer="0.39370078740157483"/>
  <pageSetup scale="75" fitToHeight="2" orientation="portrait" r:id="rId1"/>
  <headerFooter alignWithMargins="0">
    <oddFooter>&amp;R&amp;9&amp;P de &amp;N</oddFooter>
  </headerFooter>
  <rowBreaks count="1" manualBreakCount="1">
    <brk id="73" max="16383" man="1"/>
  </rowBreaks>
  <ignoredErrors>
    <ignoredError sqref="J27 L27 J75 L7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103"/>
  <sheetViews>
    <sheetView showGridLines="0" zoomScaleNormal="100" workbookViewId="0">
      <pane xSplit="1" ySplit="11" topLeftCell="B12" activePane="bottomRight" state="frozen"/>
      <selection sqref="A1:XFD1"/>
      <selection pane="topRight" sqref="A1:XFD1"/>
      <selection pane="bottomLeft" sqref="A1:XFD1"/>
      <selection pane="bottomRight" sqref="A1:AO1"/>
    </sheetView>
  </sheetViews>
  <sheetFormatPr baseColWidth="10" defaultColWidth="11.42578125" defaultRowHeight="12.75"/>
  <cols>
    <col min="1" max="1" width="30.7109375" style="54" customWidth="1"/>
    <col min="2" max="2" width="8.7109375" style="54" customWidth="1"/>
    <col min="3" max="3" width="2.7109375" style="83" customWidth="1"/>
    <col min="4" max="4" width="8.7109375" style="4" customWidth="1"/>
    <col min="5" max="5" width="2.7109375" style="83" customWidth="1"/>
    <col min="6" max="6" width="8.7109375" style="4" customWidth="1"/>
    <col min="7" max="7" width="2.7109375" style="83" customWidth="1"/>
    <col min="8" max="8" width="8.7109375" style="4" customWidth="1"/>
    <col min="9" max="9" width="2.7109375" style="83" customWidth="1"/>
    <col min="10" max="10" width="8.7109375" style="83" customWidth="1"/>
    <col min="11" max="11" width="2.7109375" style="83" customWidth="1"/>
    <col min="12" max="12" width="8.7109375" style="83" customWidth="1"/>
    <col min="13" max="13" width="2.7109375" style="83" customWidth="1"/>
    <col min="14" max="14" width="8.7109375" style="83" customWidth="1"/>
    <col min="15" max="15" width="2.85546875" style="83" customWidth="1"/>
    <col min="16" max="16" width="8.7109375" style="83" customWidth="1"/>
    <col min="17" max="17" width="2.7109375" style="83" customWidth="1"/>
    <col min="18" max="18" width="8.28515625" style="83" customWidth="1"/>
    <col min="19" max="19" width="2.28515625" style="83" customWidth="1"/>
    <col min="20" max="20" width="8.28515625" style="83" customWidth="1"/>
    <col min="21" max="21" width="2.28515625" style="83" customWidth="1"/>
    <col min="22" max="22" width="8.28515625" style="83" customWidth="1"/>
    <col min="23" max="23" width="2.28515625" style="83" customWidth="1"/>
    <col min="24" max="24" width="1.7109375" style="4" customWidth="1"/>
    <col min="25" max="25" width="8.7109375" style="54" customWidth="1"/>
    <col min="26" max="26" width="2.7109375" style="54" customWidth="1"/>
    <col min="27" max="27" width="8.7109375" style="54" customWidth="1"/>
    <col min="28" max="28" width="2.7109375" style="54" customWidth="1"/>
    <col min="29" max="29" width="8.7109375" style="54" customWidth="1"/>
    <col min="30" max="30" width="2.7109375" style="54" customWidth="1"/>
    <col min="31" max="31" width="8.7109375" style="54" customWidth="1"/>
    <col min="32" max="32" width="2.7109375" style="54" customWidth="1"/>
    <col min="33" max="33" width="8.7109375" style="83" customWidth="1"/>
    <col min="34" max="34" width="2.7109375" style="83" customWidth="1"/>
    <col min="35" max="35" width="8.7109375" style="83" customWidth="1"/>
    <col min="36" max="36" width="2.7109375" style="83" customWidth="1"/>
    <col min="37" max="37" width="8.7109375" style="54" customWidth="1"/>
    <col min="38" max="38" width="2.7109375" style="54" customWidth="1"/>
    <col min="39" max="39" width="8.7109375" style="54" customWidth="1"/>
    <col min="40" max="40" width="10.28515625" style="54" customWidth="1"/>
    <col min="41" max="41" width="2.7109375" style="54" customWidth="1"/>
    <col min="42" max="42" width="10.28515625" style="54" customWidth="1"/>
    <col min="43" max="43" width="2.7109375" style="54" customWidth="1"/>
    <col min="44" max="44" width="10.28515625" style="54" customWidth="1"/>
    <col min="45" max="45" width="2.7109375" style="54" customWidth="1"/>
    <col min="46" max="16384" width="11.42578125" style="54"/>
  </cols>
  <sheetData>
    <row r="1" spans="1:45" ht="30" customHeight="1">
      <c r="A1" s="416" t="s">
        <v>225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</row>
    <row r="2" spans="1:45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28"/>
      <c r="Y2" s="27"/>
      <c r="Z2" s="27"/>
      <c r="AA2" s="2"/>
      <c r="AB2" s="2"/>
      <c r="AC2" s="2"/>
      <c r="AD2" s="2"/>
      <c r="AE2" s="2"/>
      <c r="AF2" s="2"/>
      <c r="AG2" s="114"/>
      <c r="AH2" s="114"/>
      <c r="AI2" s="114"/>
      <c r="AJ2" s="114"/>
    </row>
    <row r="3" spans="1:45" s="4" customFormat="1" ht="6.6" customHeight="1">
      <c r="A3" s="192"/>
      <c r="B3" s="193"/>
      <c r="C3" s="194"/>
      <c r="D3" s="195"/>
      <c r="E3" s="194"/>
      <c r="F3" s="195"/>
      <c r="G3" s="194"/>
      <c r="H3" s="195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5"/>
      <c r="Y3" s="193"/>
      <c r="Z3" s="193"/>
      <c r="AA3" s="192"/>
      <c r="AB3" s="192"/>
      <c r="AC3" s="192"/>
      <c r="AD3" s="192"/>
      <c r="AE3" s="192"/>
      <c r="AF3" s="192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</row>
    <row r="4" spans="1:45" s="4" customFormat="1" ht="12.75" customHeight="1">
      <c r="A4" s="415" t="s">
        <v>44</v>
      </c>
      <c r="B4" s="410" t="s">
        <v>130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410"/>
      <c r="AK4" s="410"/>
      <c r="AL4" s="410"/>
      <c r="AM4" s="410"/>
      <c r="AN4" s="410"/>
      <c r="AO4" s="410"/>
      <c r="AP4" s="410"/>
      <c r="AQ4" s="410"/>
      <c r="AR4" s="404"/>
      <c r="AS4" s="404"/>
    </row>
    <row r="5" spans="1:45" s="4" customFormat="1" ht="6.6" customHeight="1">
      <c r="A5" s="415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8"/>
      <c r="Y5" s="196"/>
      <c r="Z5" s="196"/>
      <c r="AA5" s="199"/>
      <c r="AB5" s="199"/>
      <c r="AC5" s="199"/>
      <c r="AD5" s="199"/>
      <c r="AE5" s="199"/>
      <c r="AF5" s="199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</row>
    <row r="6" spans="1:45" s="4" customFormat="1" ht="6.6" customHeight="1">
      <c r="A6" s="415"/>
      <c r="B6" s="286"/>
      <c r="C6" s="201"/>
      <c r="D6" s="296"/>
      <c r="E6" s="201"/>
      <c r="F6" s="296"/>
      <c r="G6" s="201"/>
      <c r="H6" s="296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96"/>
      <c r="Y6" s="286"/>
      <c r="Z6" s="286"/>
      <c r="AA6" s="203"/>
      <c r="AB6" s="203"/>
      <c r="AC6" s="203"/>
      <c r="AD6" s="203"/>
      <c r="AE6" s="203"/>
      <c r="AF6" s="203"/>
      <c r="AG6" s="201"/>
      <c r="AH6" s="201"/>
      <c r="AI6" s="201"/>
      <c r="AJ6" s="201"/>
      <c r="AK6" s="289"/>
      <c r="AL6" s="289"/>
      <c r="AM6" s="289"/>
      <c r="AN6" s="289"/>
      <c r="AO6" s="289"/>
      <c r="AP6" s="289"/>
      <c r="AQ6" s="289"/>
      <c r="AR6" s="289"/>
      <c r="AS6" s="289"/>
    </row>
    <row r="7" spans="1:45" s="4" customFormat="1" ht="12" customHeight="1">
      <c r="A7" s="415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370"/>
      <c r="U7" s="370"/>
      <c r="V7" s="404"/>
      <c r="W7" s="404"/>
      <c r="X7" s="204"/>
      <c r="Y7" s="409" t="s">
        <v>88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3"/>
      <c r="AS7" s="403"/>
    </row>
    <row r="8" spans="1:45" s="4" customFormat="1" ht="6.6" customHeight="1">
      <c r="A8" s="415"/>
      <c r="B8" s="206"/>
      <c r="C8" s="207"/>
      <c r="D8" s="285"/>
      <c r="E8" s="208"/>
      <c r="F8" s="285"/>
      <c r="G8" s="208"/>
      <c r="H8" s="206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04"/>
      <c r="Y8" s="206"/>
      <c r="Z8" s="206"/>
      <c r="AA8" s="206"/>
      <c r="AB8" s="206"/>
      <c r="AC8" s="206"/>
      <c r="AD8" s="206"/>
      <c r="AE8" s="206"/>
      <c r="AF8" s="206"/>
      <c r="AG8" s="214"/>
      <c r="AH8" s="214"/>
      <c r="AI8" s="214"/>
      <c r="AJ8" s="214"/>
      <c r="AK8" s="289"/>
      <c r="AL8" s="289"/>
      <c r="AM8" s="289"/>
      <c r="AN8" s="289"/>
      <c r="AO8" s="289"/>
      <c r="AP8" s="289"/>
      <c r="AQ8" s="289"/>
      <c r="AR8" s="289"/>
      <c r="AS8" s="289"/>
    </row>
    <row r="9" spans="1:45" s="4" customFormat="1" ht="6.6" customHeight="1">
      <c r="A9" s="415"/>
      <c r="B9" s="285"/>
      <c r="C9" s="209"/>
      <c r="D9" s="210"/>
      <c r="E9" s="211"/>
      <c r="F9" s="210"/>
      <c r="G9" s="211"/>
      <c r="H9" s="285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4"/>
      <c r="Y9" s="285"/>
      <c r="Z9" s="285"/>
      <c r="AA9" s="285"/>
      <c r="AB9" s="285"/>
      <c r="AC9" s="285"/>
      <c r="AD9" s="285"/>
      <c r="AE9" s="285"/>
      <c r="AF9" s="285"/>
      <c r="AG9" s="208"/>
      <c r="AH9" s="208"/>
      <c r="AI9" s="208"/>
      <c r="AJ9" s="208"/>
      <c r="AK9" s="211"/>
      <c r="AL9" s="211"/>
      <c r="AM9" s="211"/>
      <c r="AN9" s="211"/>
      <c r="AO9" s="211"/>
      <c r="AP9" s="211"/>
      <c r="AQ9" s="211"/>
      <c r="AR9" s="211"/>
      <c r="AS9" s="211"/>
    </row>
    <row r="10" spans="1:45" s="4" customFormat="1" ht="13.5" customHeight="1">
      <c r="A10" s="415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407">
        <v>2018</v>
      </c>
      <c r="U10" s="407"/>
      <c r="V10" s="407">
        <v>2019</v>
      </c>
      <c r="W10" s="407"/>
      <c r="X10" s="351"/>
      <c r="Y10" s="407">
        <v>2009</v>
      </c>
      <c r="Z10" s="407"/>
      <c r="AA10" s="407">
        <v>2010</v>
      </c>
      <c r="AB10" s="407"/>
      <c r="AC10" s="407">
        <v>2011</v>
      </c>
      <c r="AD10" s="407"/>
      <c r="AE10" s="407">
        <v>2012</v>
      </c>
      <c r="AF10" s="407"/>
      <c r="AG10" s="407">
        <v>2013</v>
      </c>
      <c r="AH10" s="407"/>
      <c r="AI10" s="407">
        <v>2014</v>
      </c>
      <c r="AJ10" s="407"/>
      <c r="AK10" s="407">
        <v>2015</v>
      </c>
      <c r="AL10" s="407"/>
      <c r="AM10" s="351">
        <v>2016</v>
      </c>
      <c r="AN10" s="351">
        <v>2017</v>
      </c>
      <c r="AO10" s="351"/>
      <c r="AP10" s="351">
        <v>2018</v>
      </c>
      <c r="AQ10" s="351"/>
      <c r="AR10" s="351">
        <v>2019</v>
      </c>
      <c r="AS10" s="351"/>
    </row>
    <row r="11" spans="1:45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3"/>
      <c r="Z11" s="214"/>
      <c r="AA11" s="213"/>
      <c r="AB11" s="214"/>
      <c r="AC11" s="213"/>
      <c r="AD11" s="214"/>
      <c r="AE11" s="213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</row>
    <row r="12" spans="1:45" s="1" customFormat="1" ht="6.6" customHeight="1">
      <c r="A12" s="29"/>
      <c r="B12" s="30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30"/>
      <c r="Z12" s="30"/>
      <c r="AG12" s="85"/>
      <c r="AH12" s="85"/>
      <c r="AI12" s="85"/>
      <c r="AJ12" s="85"/>
    </row>
    <row r="13" spans="1:45" s="22" customFormat="1" ht="12">
      <c r="A13" s="215" t="s">
        <v>131</v>
      </c>
      <c r="B13" s="185">
        <v>79408.753921845608</v>
      </c>
      <c r="C13" s="186"/>
      <c r="D13" s="185">
        <v>74661.822526497708</v>
      </c>
      <c r="E13" s="186"/>
      <c r="F13" s="185">
        <v>68923.028605635234</v>
      </c>
      <c r="G13" s="186"/>
      <c r="H13" s="185">
        <v>91533</v>
      </c>
      <c r="I13" s="186"/>
      <c r="J13" s="185">
        <v>100717</v>
      </c>
      <c r="K13" s="186"/>
      <c r="L13" s="185">
        <f>L15</f>
        <v>114333</v>
      </c>
      <c r="M13" s="185"/>
      <c r="N13" s="185">
        <f t="shared" ref="N13:R13" si="0">N15</f>
        <v>70662</v>
      </c>
      <c r="O13" s="185"/>
      <c r="P13" s="185">
        <f t="shared" si="0"/>
        <v>78168.798936800013</v>
      </c>
      <c r="Q13" s="186"/>
      <c r="R13" s="185">
        <f t="shared" si="0"/>
        <v>70916.597224221798</v>
      </c>
      <c r="S13" s="185"/>
      <c r="T13" s="185">
        <f t="shared" ref="T13:V13" si="1">T15</f>
        <v>96300</v>
      </c>
      <c r="U13" s="185"/>
      <c r="V13" s="185">
        <f t="shared" si="1"/>
        <v>108312.89436391002</v>
      </c>
      <c r="W13" s="185"/>
      <c r="X13" s="186"/>
      <c r="Y13" s="218"/>
      <c r="Z13" s="218"/>
      <c r="AA13" s="217"/>
      <c r="AB13" s="217"/>
      <c r="AC13" s="217"/>
      <c r="AD13" s="217"/>
      <c r="AE13" s="217"/>
      <c r="AF13" s="217"/>
      <c r="AG13" s="186"/>
      <c r="AH13" s="186"/>
      <c r="AI13" s="186"/>
      <c r="AJ13" s="186"/>
      <c r="AK13" s="295"/>
      <c r="AL13" s="295"/>
      <c r="AM13" s="295"/>
      <c r="AN13" s="295"/>
      <c r="AO13" s="295"/>
      <c r="AP13" s="295"/>
      <c r="AQ13" s="295"/>
      <c r="AR13" s="295"/>
      <c r="AS13" s="295"/>
    </row>
    <row r="14" spans="1:45" s="4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24"/>
      <c r="Z14" s="24"/>
      <c r="AA14" s="24"/>
      <c r="AB14" s="24"/>
      <c r="AC14" s="24"/>
      <c r="AD14" s="24"/>
      <c r="AE14" s="24"/>
      <c r="AF14" s="24"/>
      <c r="AG14" s="83"/>
      <c r="AH14" s="83"/>
      <c r="AI14" s="83"/>
      <c r="AJ14" s="83"/>
    </row>
    <row r="15" spans="1:45" s="22" customFormat="1" ht="24">
      <c r="A15" s="171" t="s">
        <v>98</v>
      </c>
      <c r="B15" s="75">
        <v>79408.753921845608</v>
      </c>
      <c r="C15" s="90"/>
      <c r="D15" s="75">
        <v>74661.822526497708</v>
      </c>
      <c r="E15" s="90"/>
      <c r="F15" s="75">
        <v>68923.028605635234</v>
      </c>
      <c r="G15" s="90"/>
      <c r="H15" s="75">
        <v>91533</v>
      </c>
      <c r="I15" s="90"/>
      <c r="J15" s="75">
        <v>100717</v>
      </c>
      <c r="K15" s="90"/>
      <c r="L15" s="75">
        <f>SUM(L16:L25)</f>
        <v>114333</v>
      </c>
      <c r="M15" s="75"/>
      <c r="N15" s="75">
        <f t="shared" ref="N15:R15" si="2">SUM(N16:N25)</f>
        <v>70662</v>
      </c>
      <c r="O15" s="75"/>
      <c r="P15" s="75">
        <f t="shared" si="2"/>
        <v>78168.798936800013</v>
      </c>
      <c r="Q15" s="90"/>
      <c r="R15" s="75">
        <f t="shared" si="2"/>
        <v>70916.597224221798</v>
      </c>
      <c r="S15" s="75"/>
      <c r="T15" s="75">
        <f t="shared" ref="T15:V15" si="3">SUM(T16:T25)</f>
        <v>96300</v>
      </c>
      <c r="U15" s="75"/>
      <c r="V15" s="75">
        <f t="shared" si="3"/>
        <v>108312.89436391002</v>
      </c>
      <c r="W15" s="75"/>
      <c r="X15" s="90"/>
      <c r="Y15" s="97">
        <v>99.999999999999986</v>
      </c>
      <c r="Z15" s="97"/>
      <c r="AA15" s="97">
        <v>99.999999999999972</v>
      </c>
      <c r="AB15" s="97"/>
      <c r="AC15" s="97">
        <v>99.999999999999986</v>
      </c>
      <c r="AD15" s="97"/>
      <c r="AE15" s="104">
        <v>100</v>
      </c>
      <c r="AF15" s="97"/>
      <c r="AG15" s="104">
        <v>100</v>
      </c>
      <c r="AH15" s="90"/>
      <c r="AI15" s="104">
        <f>SUM(AI16:AI24)</f>
        <v>100</v>
      </c>
      <c r="AJ15" s="104"/>
      <c r="AK15" s="104">
        <f>SUM(AK16:AK24)</f>
        <v>100</v>
      </c>
      <c r="AL15" s="104"/>
      <c r="AM15" s="104">
        <f t="shared" ref="AM15" si="4">SUM(AM16:AM24)</f>
        <v>100</v>
      </c>
      <c r="AN15" s="357">
        <f>SUM(AN16:AN24)</f>
        <v>100</v>
      </c>
      <c r="AP15" s="357">
        <f>SUM(AP16:AP24)</f>
        <v>100</v>
      </c>
      <c r="AR15" s="357">
        <f>SUM(AR16:AR24)</f>
        <v>100.00000000000001</v>
      </c>
    </row>
    <row r="16" spans="1:45" s="4" customFormat="1" ht="12">
      <c r="A16" s="144" t="s">
        <v>16</v>
      </c>
      <c r="B16" s="76">
        <v>32764.561927610663</v>
      </c>
      <c r="C16" s="141"/>
      <c r="D16" s="76">
        <v>21639.56715627564</v>
      </c>
      <c r="E16" s="84"/>
      <c r="F16" s="76">
        <v>24139.712090272733</v>
      </c>
      <c r="G16" s="84"/>
      <c r="H16" s="76">
        <v>51837</v>
      </c>
      <c r="I16" s="84"/>
      <c r="J16" s="76">
        <v>69983.172511882978</v>
      </c>
      <c r="K16" s="84"/>
      <c r="L16" s="76">
        <v>85167</v>
      </c>
      <c r="M16" s="76"/>
      <c r="N16" s="76">
        <v>48696</v>
      </c>
      <c r="O16" s="76"/>
      <c r="P16" s="76">
        <v>54731.652300000002</v>
      </c>
      <c r="Q16" s="76"/>
      <c r="R16" s="76">
        <v>43962.805683460363</v>
      </c>
      <c r="S16" s="76"/>
      <c r="T16" s="76">
        <v>44447</v>
      </c>
      <c r="U16" s="76"/>
      <c r="V16" s="76">
        <v>52982.135159720005</v>
      </c>
      <c r="W16" s="76"/>
      <c r="X16" s="90"/>
      <c r="Y16" s="100">
        <v>41.692991972197504</v>
      </c>
      <c r="Z16" s="99"/>
      <c r="AA16" s="100">
        <v>29.386665722638195</v>
      </c>
      <c r="AB16" s="100"/>
      <c r="AC16" s="100">
        <v>35.644694917321672</v>
      </c>
      <c r="AD16" s="100"/>
      <c r="AE16" s="100">
        <v>57.750025066565655</v>
      </c>
      <c r="AF16" s="100"/>
      <c r="AG16" s="100">
        <v>72.147535525354897</v>
      </c>
      <c r="AH16" s="84"/>
      <c r="AI16" s="100">
        <f t="shared" ref="AI16:AI24" si="5">L16/SUM($L$16:$L$24)*100</f>
        <v>79.362431742363526</v>
      </c>
      <c r="AJ16" s="100"/>
      <c r="AK16" s="100">
        <f t="shared" ref="AK16:AK24" si="6">N16/SUM($N$16:$N$24)*100</f>
        <v>76.43384084131219</v>
      </c>
      <c r="AL16" s="100"/>
      <c r="AM16" s="100">
        <f t="shared" ref="AM16:AM24" si="7">P16/SUM($P$16:$P$24)*100</f>
        <v>78.823255851984371</v>
      </c>
      <c r="AN16" s="100">
        <f t="shared" ref="AN16:AN24" si="8">R16/SUM($R$16:$R$24)*100</f>
        <v>65.582952801940039</v>
      </c>
      <c r="AP16" s="100">
        <f>T16/SUM(T$16:T$24)*100</f>
        <v>62.327518510208655</v>
      </c>
      <c r="AR16" s="100">
        <f>V16/SUM(V$16:V$24)*100</f>
        <v>66.206847044979781</v>
      </c>
    </row>
    <row r="17" spans="1:44" s="4" customFormat="1" ht="12">
      <c r="A17" s="144" t="s">
        <v>14</v>
      </c>
      <c r="B17" s="76">
        <v>8652.3832157949819</v>
      </c>
      <c r="C17" s="141"/>
      <c r="D17" s="76">
        <v>11607.164301419049</v>
      </c>
      <c r="E17" s="84"/>
      <c r="F17" s="76">
        <v>7343.162556551817</v>
      </c>
      <c r="G17" s="84"/>
      <c r="H17" s="76">
        <v>12594</v>
      </c>
      <c r="I17" s="84"/>
      <c r="J17" s="76">
        <v>11621.4155112196</v>
      </c>
      <c r="K17" s="84"/>
      <c r="L17" s="76">
        <v>8596</v>
      </c>
      <c r="M17" s="76"/>
      <c r="N17" s="76">
        <v>6460</v>
      </c>
      <c r="O17" s="76"/>
      <c r="P17" s="76">
        <v>6422.3743240000003</v>
      </c>
      <c r="Q17" s="76"/>
      <c r="R17" s="76">
        <v>7869.472676034813</v>
      </c>
      <c r="S17" s="76"/>
      <c r="T17" s="76">
        <v>9313</v>
      </c>
      <c r="U17" s="76"/>
      <c r="V17" s="76">
        <v>7684.8365643799934</v>
      </c>
      <c r="W17" s="76"/>
      <c r="X17" s="90"/>
      <c r="Y17" s="100">
        <v>11.010180595532951</v>
      </c>
      <c r="Z17" s="99"/>
      <c r="AA17" s="100">
        <v>15.762600741975582</v>
      </c>
      <c r="AB17" s="100"/>
      <c r="AC17" s="100">
        <v>10.842912627862752</v>
      </c>
      <c r="AD17" s="100"/>
      <c r="AE17" s="100">
        <v>14.030592350798232</v>
      </c>
      <c r="AF17" s="100"/>
      <c r="AG17" s="100">
        <v>11.980829938915083</v>
      </c>
      <c r="AH17" s="84"/>
      <c r="AI17" s="100">
        <f t="shared" si="5"/>
        <v>8.0101384721471582</v>
      </c>
      <c r="AJ17" s="100"/>
      <c r="AK17" s="100">
        <f t="shared" si="6"/>
        <v>10.139695495212681</v>
      </c>
      <c r="AL17" s="100"/>
      <c r="AM17" s="100">
        <f t="shared" si="7"/>
        <v>9.2493545004463016</v>
      </c>
      <c r="AN17" s="100">
        <f t="shared" si="8"/>
        <v>11.739543167571668</v>
      </c>
      <c r="AP17" s="100">
        <f t="shared" ref="AP17:AP23" si="9">T17/SUM(T$16:T$24)*100</f>
        <v>13.059513125420686</v>
      </c>
      <c r="AR17" s="100">
        <f>V17/SUM(V$16:V$24)*100</f>
        <v>9.6030255755034926</v>
      </c>
    </row>
    <row r="18" spans="1:44" s="4" customFormat="1" ht="12">
      <c r="A18" s="144" t="s">
        <v>15</v>
      </c>
      <c r="B18" s="76">
        <v>9809.9550838740633</v>
      </c>
      <c r="C18" s="141"/>
      <c r="D18" s="76">
        <v>9700.2657267741397</v>
      </c>
      <c r="E18" s="84"/>
      <c r="F18" s="76">
        <v>7822.6558081995699</v>
      </c>
      <c r="G18" s="84"/>
      <c r="H18" s="76">
        <v>5285</v>
      </c>
      <c r="I18" s="84"/>
      <c r="J18" s="76">
        <v>4164.9093137013597</v>
      </c>
      <c r="K18" s="84"/>
      <c r="L18" s="76">
        <v>3834</v>
      </c>
      <c r="M18" s="76"/>
      <c r="N18" s="76">
        <v>1888</v>
      </c>
      <c r="O18" s="76"/>
      <c r="P18" s="76">
        <v>2026.1300670000001</v>
      </c>
      <c r="Q18" s="76"/>
      <c r="R18" s="76">
        <v>3116.9857435418558</v>
      </c>
      <c r="S18" s="76"/>
      <c r="T18" s="76">
        <v>3856</v>
      </c>
      <c r="U18" s="76"/>
      <c r="V18" s="76">
        <v>4865.3780267999973</v>
      </c>
      <c r="W18" s="76"/>
      <c r="X18" s="90"/>
      <c r="Y18" s="100">
        <v>12.48319386852263</v>
      </c>
      <c r="Z18" s="99"/>
      <c r="AA18" s="100">
        <v>13.173020711313374</v>
      </c>
      <c r="AB18" s="100"/>
      <c r="AC18" s="100">
        <v>11.550932284683174</v>
      </c>
      <c r="AD18" s="100"/>
      <c r="AE18" s="100">
        <v>5.8878577555954141</v>
      </c>
      <c r="AF18" s="100"/>
      <c r="AG18" s="100">
        <v>4.2937170734740304</v>
      </c>
      <c r="AH18" s="84"/>
      <c r="AI18" s="100">
        <f t="shared" si="5"/>
        <v>3.5726932180330619</v>
      </c>
      <c r="AJ18" s="100"/>
      <c r="AK18" s="100">
        <f t="shared" si="6"/>
        <v>2.9634280332757812</v>
      </c>
      <c r="AL18" s="100"/>
      <c r="AM18" s="100">
        <f t="shared" si="7"/>
        <v>2.9179855156782688</v>
      </c>
      <c r="AN18" s="100">
        <f t="shared" si="8"/>
        <v>4.6498653970106512</v>
      </c>
      <c r="AP18" s="100">
        <f t="shared" si="9"/>
        <v>5.4072245905317482</v>
      </c>
      <c r="AR18" s="100">
        <f>V18/SUM(V$16:V$24)*100</f>
        <v>6.0798104467720213</v>
      </c>
    </row>
    <row r="19" spans="1:44" s="4" customFormat="1" ht="12">
      <c r="A19" s="144" t="s">
        <v>17</v>
      </c>
      <c r="B19" s="76">
        <v>6789.8375442964771</v>
      </c>
      <c r="C19" s="141"/>
      <c r="D19" s="76">
        <v>7520.4534089101917</v>
      </c>
      <c r="E19" s="84"/>
      <c r="F19" s="76">
        <v>5761.7234227986492</v>
      </c>
      <c r="G19" s="84"/>
      <c r="H19" s="76">
        <v>4121</v>
      </c>
      <c r="I19" s="84"/>
      <c r="J19" s="76">
        <v>1381.0899100894305</v>
      </c>
      <c r="K19" s="84"/>
      <c r="L19" s="76">
        <v>1013</v>
      </c>
      <c r="M19" s="76"/>
      <c r="N19" s="76">
        <v>770</v>
      </c>
      <c r="O19" s="76"/>
      <c r="P19" s="76">
        <v>528.74224670000001</v>
      </c>
      <c r="Q19" s="335" t="s">
        <v>76</v>
      </c>
      <c r="R19" s="76">
        <v>869.49330666822846</v>
      </c>
      <c r="S19" s="76"/>
      <c r="T19" s="76">
        <v>1695</v>
      </c>
      <c r="U19" s="76"/>
      <c r="V19" s="76">
        <v>2034.5499180000002</v>
      </c>
      <c r="W19" s="76"/>
      <c r="X19" s="90"/>
      <c r="Y19" s="100">
        <v>8.640086287505639</v>
      </c>
      <c r="Z19" s="101"/>
      <c r="AA19" s="100">
        <v>10.212822133377408</v>
      </c>
      <c r="AB19" s="100"/>
      <c r="AC19" s="100">
        <v>8.5077598620739749</v>
      </c>
      <c r="AD19" s="100"/>
      <c r="AE19" s="100">
        <v>4.5910807589042015</v>
      </c>
      <c r="AF19" s="100"/>
      <c r="AG19" s="100">
        <v>1.4238027482244733</v>
      </c>
      <c r="AH19" s="84"/>
      <c r="AI19" s="100">
        <f t="shared" si="5"/>
        <v>0.94395884973069688</v>
      </c>
      <c r="AJ19" s="100"/>
      <c r="AK19" s="100">
        <f t="shared" si="6"/>
        <v>1.2086014754355674</v>
      </c>
      <c r="AL19" s="100"/>
      <c r="AM19" s="100">
        <f t="shared" si="7"/>
        <v>0.76148231672127198</v>
      </c>
      <c r="AN19" s="100">
        <f t="shared" si="8"/>
        <v>1.2970950694868568</v>
      </c>
      <c r="AP19" s="100">
        <f t="shared" si="9"/>
        <v>2.376879066636751</v>
      </c>
      <c r="AR19" s="100">
        <f>V19/SUM(V$16:V$24)*100</f>
        <v>2.5423878222410621</v>
      </c>
    </row>
    <row r="20" spans="1:44" s="4" customFormat="1" ht="12">
      <c r="A20" s="144" t="s">
        <v>143</v>
      </c>
      <c r="B20" s="76">
        <v>2452.29929148781</v>
      </c>
      <c r="C20" s="141"/>
      <c r="D20" s="76">
        <v>2671.537634055062</v>
      </c>
      <c r="E20" s="85"/>
      <c r="F20" s="76">
        <v>4298.8724206379447</v>
      </c>
      <c r="G20" s="85"/>
      <c r="H20" s="76">
        <v>2071</v>
      </c>
      <c r="I20" s="85"/>
      <c r="J20" s="76">
        <v>1324.603831807502</v>
      </c>
      <c r="K20" s="85"/>
      <c r="L20" s="76">
        <v>1088</v>
      </c>
      <c r="M20" s="76"/>
      <c r="N20" s="76">
        <v>619</v>
      </c>
      <c r="O20" s="76"/>
      <c r="P20" s="76">
        <v>353.9134229</v>
      </c>
      <c r="Q20" s="335" t="s">
        <v>76</v>
      </c>
      <c r="R20" s="76">
        <v>772.49877452760563</v>
      </c>
      <c r="S20" s="76"/>
      <c r="T20" s="76">
        <v>866</v>
      </c>
      <c r="U20" s="76"/>
      <c r="V20" s="76">
        <v>933.00176922000037</v>
      </c>
      <c r="W20" s="76"/>
      <c r="X20" s="90"/>
      <c r="Y20" s="100">
        <v>3.1205573539887994</v>
      </c>
      <c r="Z20" s="99"/>
      <c r="AA20" s="100">
        <v>3.627964591456998</v>
      </c>
      <c r="AB20" s="100"/>
      <c r="AC20" s="100">
        <v>6.3477143119645403</v>
      </c>
      <c r="AD20" s="100"/>
      <c r="AE20" s="100">
        <v>2.3072381100923565</v>
      </c>
      <c r="AF20" s="100"/>
      <c r="AG20" s="100">
        <v>1.3655697302966074</v>
      </c>
      <c r="AH20" s="85"/>
      <c r="AI20" s="100">
        <f t="shared" si="5"/>
        <v>1.0138472147156943</v>
      </c>
      <c r="AJ20" s="100"/>
      <c r="AK20" s="100">
        <f t="shared" si="6"/>
        <v>0.97159001726573535</v>
      </c>
      <c r="AL20" s="100"/>
      <c r="AM20" s="100">
        <f t="shared" si="7"/>
        <v>0.50969790076478727</v>
      </c>
      <c r="AN20" s="100">
        <f t="shared" si="8"/>
        <v>1.1524003047981255</v>
      </c>
      <c r="AP20" s="100">
        <f t="shared" si="9"/>
        <v>1.214381871213821</v>
      </c>
      <c r="AR20" s="100">
        <f>V20/SUM(V$16:V$24)*100</f>
        <v>1.1658855431406989</v>
      </c>
    </row>
    <row r="21" spans="1:44" s="4" customFormat="1" ht="12">
      <c r="A21" s="144" t="s">
        <v>18</v>
      </c>
      <c r="B21" s="76">
        <v>2955.538264320071</v>
      </c>
      <c r="C21" s="141"/>
      <c r="D21" s="76">
        <v>3704.3707587938957</v>
      </c>
      <c r="E21" s="85"/>
      <c r="F21" s="76">
        <v>3845.3216000186362</v>
      </c>
      <c r="G21" s="85"/>
      <c r="H21" s="76">
        <v>1873</v>
      </c>
      <c r="I21" s="85"/>
      <c r="J21" s="76">
        <v>761.99288479482425</v>
      </c>
      <c r="K21" s="85"/>
      <c r="L21" s="76">
        <v>583</v>
      </c>
      <c r="M21" s="76"/>
      <c r="N21" s="76">
        <v>290</v>
      </c>
      <c r="O21" s="76" t="s">
        <v>76</v>
      </c>
      <c r="P21" s="76">
        <v>415.2883099</v>
      </c>
      <c r="Q21" s="335" t="s">
        <v>76</v>
      </c>
      <c r="R21" s="76">
        <v>1195.8166723499169</v>
      </c>
      <c r="S21" s="76"/>
      <c r="T21" s="76">
        <v>1341</v>
      </c>
      <c r="U21" s="76"/>
      <c r="V21" s="76">
        <v>1119.2212263599995</v>
      </c>
      <c r="W21" s="76"/>
      <c r="X21" s="90"/>
      <c r="Y21" s="100">
        <v>3.7609302819329775</v>
      </c>
      <c r="Z21" s="100"/>
      <c r="AA21" s="100">
        <v>5.0305583478282205</v>
      </c>
      <c r="AB21" s="100"/>
      <c r="AC21" s="100">
        <v>5.6780012445501766</v>
      </c>
      <c r="AD21" s="100"/>
      <c r="AE21" s="100">
        <v>2.0866523323046757</v>
      </c>
      <c r="AF21" s="100"/>
      <c r="AG21" s="100">
        <v>0.78555896728556385</v>
      </c>
      <c r="AH21" s="85"/>
      <c r="AI21" s="100">
        <f t="shared" si="5"/>
        <v>0.54326555715004565</v>
      </c>
      <c r="AJ21" s="100"/>
      <c r="AK21" s="100">
        <f t="shared" si="6"/>
        <v>0.45518756867053839</v>
      </c>
      <c r="AL21" s="100"/>
      <c r="AM21" s="100">
        <f t="shared" si="7"/>
        <v>0.59808858910670726</v>
      </c>
      <c r="AN21" s="100">
        <f t="shared" si="8"/>
        <v>1.7838986198281388</v>
      </c>
      <c r="AP21" s="100">
        <f t="shared" si="9"/>
        <v>1.8804689252860669</v>
      </c>
      <c r="AR21" s="100">
        <f>V21/SUM(V$16:V$24)*100</f>
        <v>1.398586680580707</v>
      </c>
    </row>
    <row r="22" spans="1:44" s="4" customFormat="1" ht="12">
      <c r="A22" s="144" t="s">
        <v>145</v>
      </c>
      <c r="B22" s="76">
        <v>1417.6755620184865</v>
      </c>
      <c r="C22" s="141"/>
      <c r="D22" s="76">
        <v>1472.6456078852905</v>
      </c>
      <c r="E22" s="85"/>
      <c r="F22" s="76">
        <v>1855.445505294927</v>
      </c>
      <c r="G22" s="85"/>
      <c r="H22" s="76">
        <v>1554</v>
      </c>
      <c r="I22" s="85"/>
      <c r="J22" s="76">
        <v>858.98496597512678</v>
      </c>
      <c r="K22" s="85"/>
      <c r="L22" s="76">
        <v>622</v>
      </c>
      <c r="N22" s="76">
        <v>621</v>
      </c>
      <c r="P22" s="76">
        <v>380.28029170000002</v>
      </c>
      <c r="Q22" s="336" t="s">
        <v>76</v>
      </c>
      <c r="R22" s="76">
        <v>618.54958488733894</v>
      </c>
      <c r="S22" s="76"/>
      <c r="T22" s="76">
        <v>817</v>
      </c>
      <c r="U22" s="76"/>
      <c r="V22" s="76">
        <v>783.75274519000004</v>
      </c>
      <c r="W22" s="76" t="s">
        <v>76</v>
      </c>
      <c r="X22" s="90"/>
      <c r="Y22" s="100">
        <v>1.8039959135424246</v>
      </c>
      <c r="Z22" s="97"/>
      <c r="AA22" s="100">
        <v>1.9998618222955507</v>
      </c>
      <c r="AB22" s="100"/>
      <c r="AC22" s="100">
        <v>2.7397505291127193</v>
      </c>
      <c r="AD22" s="100"/>
      <c r="AE22" s="100">
        <v>1.731264134757857</v>
      </c>
      <c r="AF22" s="100"/>
      <c r="AG22" s="100">
        <v>0.88555071346491554</v>
      </c>
      <c r="AH22" s="85"/>
      <c r="AI22" s="100">
        <f t="shared" si="5"/>
        <v>0.57960750694224428</v>
      </c>
      <c r="AJ22" s="100"/>
      <c r="AK22" s="100">
        <f t="shared" si="6"/>
        <v>0.97472924187725629</v>
      </c>
      <c r="AL22" s="100"/>
      <c r="AM22" s="100">
        <f t="shared" si="7"/>
        <v>0.54767085349141464</v>
      </c>
      <c r="AN22" s="100">
        <f t="shared" si="8"/>
        <v>0.92274156757442272</v>
      </c>
      <c r="AP22" s="100">
        <f t="shared" si="9"/>
        <v>1.1456697330042629</v>
      </c>
      <c r="AR22" s="100">
        <f>V22/SUM(V$16:V$24)*100</f>
        <v>0.97938291775992603</v>
      </c>
    </row>
    <row r="23" spans="1:44" s="4" customFormat="1" ht="12">
      <c r="A23" s="144" t="s">
        <v>144</v>
      </c>
      <c r="B23" s="76">
        <v>1971.9714630327676</v>
      </c>
      <c r="C23" s="141"/>
      <c r="D23" s="76">
        <v>1800.5326275521716</v>
      </c>
      <c r="E23" s="84"/>
      <c r="F23" s="76">
        <v>1883.4080177785156</v>
      </c>
      <c r="G23" s="84"/>
      <c r="H23" s="76">
        <v>966</v>
      </c>
      <c r="I23" s="84"/>
      <c r="J23" s="76">
        <v>546.04264577010292</v>
      </c>
      <c r="K23" s="84"/>
      <c r="L23" s="76">
        <v>289</v>
      </c>
      <c r="M23" s="76" t="s">
        <v>76</v>
      </c>
      <c r="N23" s="76">
        <v>224</v>
      </c>
      <c r="O23" s="76" t="s">
        <v>76</v>
      </c>
      <c r="P23" s="76">
        <v>257.2709466</v>
      </c>
      <c r="Q23" s="335" t="s">
        <v>76</v>
      </c>
      <c r="R23" s="76">
        <v>421.50933735280938</v>
      </c>
      <c r="S23" s="76"/>
      <c r="T23" s="76">
        <v>525</v>
      </c>
      <c r="U23" s="76"/>
      <c r="V23" s="76">
        <v>260.22506959999998</v>
      </c>
      <c r="W23" s="76" t="s">
        <v>76</v>
      </c>
      <c r="X23" s="90"/>
      <c r="Y23" s="100">
        <v>2.5093389180443531</v>
      </c>
      <c r="Z23" s="99"/>
      <c r="AA23" s="100">
        <v>2.4451344181916457</v>
      </c>
      <c r="AB23" s="100"/>
      <c r="AC23" s="100">
        <v>2.7810399704644637</v>
      </c>
      <c r="AD23" s="100"/>
      <c r="AE23" s="100">
        <v>1.0761912189035328</v>
      </c>
      <c r="AF23" s="100"/>
      <c r="AG23" s="100">
        <v>0.56293005546966313</v>
      </c>
      <c r="AH23" s="84"/>
      <c r="AI23" s="100">
        <f t="shared" si="5"/>
        <v>0.26930316640885626</v>
      </c>
      <c r="AJ23" s="100"/>
      <c r="AK23" s="100">
        <f t="shared" si="6"/>
        <v>0.35159315649034689</v>
      </c>
      <c r="AL23" s="100"/>
      <c r="AM23" s="100">
        <f t="shared" si="7"/>
        <v>0.37051564853148067</v>
      </c>
      <c r="AN23" s="100">
        <f t="shared" si="8"/>
        <v>0.62880033581629324</v>
      </c>
      <c r="AP23" s="100">
        <f t="shared" si="9"/>
        <v>0.73620148081669279</v>
      </c>
      <c r="AR23" s="100">
        <f>V23/SUM(V$16:V$24)*100</f>
        <v>0.32517906891330089</v>
      </c>
    </row>
    <row r="24" spans="1:44" s="4" customFormat="1" ht="12">
      <c r="A24" s="144" t="s">
        <v>89</v>
      </c>
      <c r="B24" s="76">
        <v>11771.075506397494</v>
      </c>
      <c r="C24" s="84"/>
      <c r="D24" s="76">
        <v>13520.830693829188</v>
      </c>
      <c r="E24" s="84"/>
      <c r="F24" s="76">
        <v>10772.853864991541</v>
      </c>
      <c r="G24" s="84"/>
      <c r="H24" s="76">
        <v>9460</v>
      </c>
      <c r="I24" s="84"/>
      <c r="J24" s="76">
        <v>6357.8758183038181</v>
      </c>
      <c r="K24" s="84"/>
      <c r="L24" s="76">
        <v>6122</v>
      </c>
      <c r="M24" s="76"/>
      <c r="N24" s="76">
        <v>4142</v>
      </c>
      <c r="O24" s="76"/>
      <c r="P24" s="76">
        <v>4320.2673619999996</v>
      </c>
      <c r="Q24" s="76"/>
      <c r="R24" s="76">
        <v>8206.7601171819024</v>
      </c>
      <c r="S24" s="76"/>
      <c r="T24" s="76">
        <v>8452</v>
      </c>
      <c r="U24" s="76"/>
      <c r="V24" s="76">
        <v>9362.0593410200072</v>
      </c>
      <c r="W24" s="76"/>
      <c r="X24" s="90"/>
      <c r="Y24" s="100">
        <v>14.978724808732721</v>
      </c>
      <c r="Z24" s="99"/>
      <c r="AA24" s="100">
        <v>18.361371510923</v>
      </c>
      <c r="AB24" s="100"/>
      <c r="AC24" s="100">
        <v>15.907194251966519</v>
      </c>
      <c r="AD24" s="100"/>
      <c r="AE24" s="100">
        <v>10.539098272078073</v>
      </c>
      <c r="AF24" s="100"/>
      <c r="AG24" s="100">
        <v>6.5545052475147871</v>
      </c>
      <c r="AH24" s="84"/>
      <c r="AI24" s="100">
        <f t="shared" si="5"/>
        <v>5.7047542725087128</v>
      </c>
      <c r="AJ24" s="100"/>
      <c r="AK24" s="100">
        <f t="shared" si="6"/>
        <v>6.5013341704598968</v>
      </c>
      <c r="AL24" s="100"/>
      <c r="AM24" s="100">
        <f t="shared" si="7"/>
        <v>6.2219488232754028</v>
      </c>
      <c r="AN24" s="100">
        <f t="shared" si="8"/>
        <v>12.242702735973801</v>
      </c>
      <c r="AP24" s="100">
        <f>T24/SUM(T$16:T$24)*100</f>
        <v>11.852142696881311</v>
      </c>
      <c r="AR24" s="100">
        <f>V24/SUM(V$16:V$24)*100</f>
        <v>11.69889490010903</v>
      </c>
    </row>
    <row r="25" spans="1:44" s="4" customFormat="1" ht="12">
      <c r="A25" s="144" t="s">
        <v>3</v>
      </c>
      <c r="B25" s="76">
        <v>823.45606301279463</v>
      </c>
      <c r="C25" s="84"/>
      <c r="D25" s="76">
        <v>1024.4546110030601</v>
      </c>
      <c r="E25" s="84"/>
      <c r="F25" s="76">
        <v>1199.8733190909015</v>
      </c>
      <c r="G25" s="84"/>
      <c r="H25" s="76">
        <v>1772</v>
      </c>
      <c r="I25" s="84"/>
      <c r="J25" s="76">
        <v>3717.233099942202</v>
      </c>
      <c r="K25" s="84"/>
      <c r="L25" s="76">
        <v>7019</v>
      </c>
      <c r="M25" s="76"/>
      <c r="N25" s="76">
        <v>6952</v>
      </c>
      <c r="O25" s="76"/>
      <c r="P25" s="76">
        <v>8732.8796660000007</v>
      </c>
      <c r="Q25" s="76"/>
      <c r="R25" s="76">
        <v>3882.7053282169709</v>
      </c>
      <c r="S25" s="76"/>
      <c r="T25" s="76">
        <v>24988</v>
      </c>
      <c r="U25" s="76"/>
      <c r="V25" s="76">
        <v>28287.734543620027</v>
      </c>
      <c r="W25" s="76"/>
      <c r="X25" s="90"/>
      <c r="Y25" s="98" t="s">
        <v>74</v>
      </c>
      <c r="Z25" s="99"/>
      <c r="AA25" s="98" t="s">
        <v>74</v>
      </c>
      <c r="AB25" s="100"/>
      <c r="AC25" s="98" t="s">
        <v>74</v>
      </c>
      <c r="AD25" s="100"/>
      <c r="AE25" s="98" t="s">
        <v>74</v>
      </c>
      <c r="AF25" s="100"/>
      <c r="AG25" s="98" t="s">
        <v>74</v>
      </c>
      <c r="AH25" s="84"/>
      <c r="AI25" s="102" t="s">
        <v>74</v>
      </c>
      <c r="AJ25" s="102"/>
      <c r="AK25" s="98" t="s">
        <v>74</v>
      </c>
      <c r="AL25" s="98"/>
      <c r="AM25" s="98" t="s">
        <v>74</v>
      </c>
      <c r="AN25" s="98" t="s">
        <v>74</v>
      </c>
      <c r="AP25" s="98" t="s">
        <v>74</v>
      </c>
      <c r="AR25" s="98" t="s">
        <v>74</v>
      </c>
    </row>
    <row r="26" spans="1:44" s="4" customFormat="1" ht="6.6" customHeight="1">
      <c r="A26" s="45"/>
      <c r="B26" s="76"/>
      <c r="C26" s="84"/>
      <c r="D26" s="76"/>
      <c r="E26" s="84"/>
      <c r="F26" s="76"/>
      <c r="G26" s="84"/>
      <c r="H26" s="76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90"/>
      <c r="Y26" s="99"/>
      <c r="Z26" s="99"/>
      <c r="AA26" s="103"/>
      <c r="AB26" s="103"/>
      <c r="AC26" s="103"/>
      <c r="AD26" s="103"/>
      <c r="AE26" s="103"/>
      <c r="AF26" s="103"/>
      <c r="AG26" s="84"/>
      <c r="AH26" s="84"/>
      <c r="AI26" s="84"/>
      <c r="AJ26" s="84"/>
    </row>
    <row r="27" spans="1:44" s="22" customFormat="1" ht="24">
      <c r="A27" s="174" t="s">
        <v>70</v>
      </c>
      <c r="B27" s="75">
        <v>79408.753921845549</v>
      </c>
      <c r="C27" s="93"/>
      <c r="D27" s="75">
        <v>74661.822526497723</v>
      </c>
      <c r="E27" s="93"/>
      <c r="F27" s="75">
        <v>68923.028605635292</v>
      </c>
      <c r="G27" s="141"/>
      <c r="H27" s="75">
        <v>91533</v>
      </c>
      <c r="I27" s="141"/>
      <c r="J27" s="75">
        <f>SUM(J28:J34)</f>
        <v>100717.32049348697</v>
      </c>
      <c r="K27" s="141"/>
      <c r="L27" s="75">
        <f>SUM(L28:L34)</f>
        <v>114333</v>
      </c>
      <c r="M27" s="75"/>
      <c r="N27" s="75">
        <f t="shared" ref="N27:R27" si="10">SUM(N28:N34)</f>
        <v>70662</v>
      </c>
      <c r="O27" s="75"/>
      <c r="P27" s="75">
        <f t="shared" si="10"/>
        <v>78168.798938999986</v>
      </c>
      <c r="Q27" s="141"/>
      <c r="R27" s="75">
        <f t="shared" si="10"/>
        <v>70916.597224221841</v>
      </c>
      <c r="S27" s="75"/>
      <c r="T27" s="75">
        <f t="shared" ref="T27:V27" si="11">SUM(T28:T34)</f>
        <v>96300</v>
      </c>
      <c r="U27" s="75"/>
      <c r="V27" s="75">
        <f t="shared" si="11"/>
        <v>108312.89436391008</v>
      </c>
      <c r="W27" s="75"/>
      <c r="X27" s="90"/>
      <c r="Y27" s="97">
        <v>99.999999999999915</v>
      </c>
      <c r="Z27" s="97"/>
      <c r="AA27" s="97">
        <v>100.00000000000003</v>
      </c>
      <c r="AB27" s="97"/>
      <c r="AC27" s="97">
        <v>100.00000000000007</v>
      </c>
      <c r="AD27" s="97"/>
      <c r="AE27" s="104">
        <v>100</v>
      </c>
      <c r="AF27" s="97"/>
      <c r="AG27" s="104">
        <v>99.999999999999986</v>
      </c>
      <c r="AH27" s="141"/>
      <c r="AI27" s="104">
        <f>SUM(AI28:AI33)</f>
        <v>99.999999999999986</v>
      </c>
      <c r="AJ27" s="104"/>
      <c r="AK27" s="104">
        <f>SUM(AK28:AK33)</f>
        <v>99.999999999999986</v>
      </c>
      <c r="AL27" s="104"/>
      <c r="AM27" s="104">
        <f t="shared" ref="AM27:AN27" si="12">SUM(AM28:AM33)</f>
        <v>100.00000000000004</v>
      </c>
      <c r="AN27" s="104">
        <f t="shared" si="12"/>
        <v>100.00000000000001</v>
      </c>
      <c r="AP27" s="104">
        <f t="shared" ref="AP27:AR27" si="13">SUM(AP28:AP33)</f>
        <v>99.999999999999986</v>
      </c>
      <c r="AR27" s="104">
        <f t="shared" si="13"/>
        <v>100</v>
      </c>
    </row>
    <row r="28" spans="1:44" s="4" customFormat="1" ht="12">
      <c r="A28" s="144" t="s">
        <v>61</v>
      </c>
      <c r="B28" s="76">
        <v>7440.8135461564689</v>
      </c>
      <c r="C28" s="140"/>
      <c r="D28" s="76">
        <v>7095.9014772593864</v>
      </c>
      <c r="E28" s="83"/>
      <c r="F28" s="76">
        <v>8760.626646762641</v>
      </c>
      <c r="G28" s="140"/>
      <c r="H28" s="76">
        <v>15225</v>
      </c>
      <c r="I28" s="140"/>
      <c r="J28" s="76">
        <v>35014.217272167814</v>
      </c>
      <c r="K28" s="140"/>
      <c r="L28" s="76">
        <v>51021</v>
      </c>
      <c r="M28" s="140"/>
      <c r="N28" s="76">
        <v>29786</v>
      </c>
      <c r="O28" s="140"/>
      <c r="P28" s="76">
        <v>38657.155830000003</v>
      </c>
      <c r="Q28" s="140"/>
      <c r="R28" s="76">
        <v>24378.511919555887</v>
      </c>
      <c r="S28" s="76"/>
      <c r="T28" s="76">
        <v>29365</v>
      </c>
      <c r="U28" s="76"/>
      <c r="V28" s="76">
        <v>27240.374890170071</v>
      </c>
      <c r="W28" s="76"/>
      <c r="X28" s="90"/>
      <c r="Y28" s="100">
        <v>9.3865601079563206</v>
      </c>
      <c r="Z28" s="99"/>
      <c r="AA28" s="100">
        <v>9.5262703918114688</v>
      </c>
      <c r="AB28" s="100"/>
      <c r="AC28" s="100">
        <v>12.772893695494405</v>
      </c>
      <c r="AD28" s="100"/>
      <c r="AE28" s="100">
        <v>16.814843448009277</v>
      </c>
      <c r="AF28" s="100"/>
      <c r="AG28" s="100">
        <v>35.564539064721892</v>
      </c>
      <c r="AH28" s="140"/>
      <c r="AI28" s="100">
        <f t="shared" ref="AI28:AI33" si="14">L28/SUM($L$28:$L$33)*100</f>
        <v>46.634553863590661</v>
      </c>
      <c r="AJ28" s="100"/>
      <c r="AK28" s="100">
        <f t="shared" ref="AK28:AK33" si="15">N28/SUM($N$28:$N$33)*100</f>
        <v>44.104538387502778</v>
      </c>
      <c r="AL28" s="100"/>
      <c r="AM28" s="100">
        <f t="shared" ref="AM28:AM33" si="16">P28/SUM($P$28:$P$33)*100</f>
        <v>51.117673619121142</v>
      </c>
      <c r="AN28" s="100">
        <f t="shared" ref="AN28:AN33" si="17">R28/SUM($R$28:$R$33)*100</f>
        <v>36.882709417510874</v>
      </c>
      <c r="AP28" s="100">
        <f>T28/SUM(T$28:T$33)*100</f>
        <v>34.400955940066311</v>
      </c>
      <c r="AR28" s="100">
        <f>V28/SUM(V$28:V$33)*100</f>
        <v>30.635628680580279</v>
      </c>
    </row>
    <row r="29" spans="1:44" s="4" customFormat="1" ht="12">
      <c r="A29" s="144" t="s">
        <v>80</v>
      </c>
      <c r="B29" s="76">
        <v>13120.55772958178</v>
      </c>
      <c r="C29" s="140"/>
      <c r="D29" s="76">
        <v>11500.588698405909</v>
      </c>
      <c r="E29" s="83"/>
      <c r="F29" s="76">
        <v>11265.186299379384</v>
      </c>
      <c r="G29" s="140"/>
      <c r="H29" s="76">
        <v>33398</v>
      </c>
      <c r="I29" s="140"/>
      <c r="J29" s="76">
        <v>24377.630220278144</v>
      </c>
      <c r="K29" s="140"/>
      <c r="L29" s="76">
        <v>19060</v>
      </c>
      <c r="M29" s="140"/>
      <c r="N29" s="76">
        <v>12376</v>
      </c>
      <c r="O29" s="140"/>
      <c r="P29" s="76">
        <v>12273.42498</v>
      </c>
      <c r="Q29" s="140"/>
      <c r="R29" s="76">
        <v>13559.337282112941</v>
      </c>
      <c r="S29" s="76"/>
      <c r="T29" s="76">
        <v>16338</v>
      </c>
      <c r="U29" s="76"/>
      <c r="V29" s="76">
        <v>20304.023608299991</v>
      </c>
      <c r="W29" s="76"/>
      <c r="X29" s="90"/>
      <c r="Y29" s="100">
        <v>16.551537411154005</v>
      </c>
      <c r="Z29" s="99"/>
      <c r="AA29" s="100">
        <v>15.439577051221931</v>
      </c>
      <c r="AB29" s="100"/>
      <c r="AC29" s="100">
        <v>16.424513092917266</v>
      </c>
      <c r="AD29" s="100"/>
      <c r="AE29" s="100">
        <v>36.885526533767738</v>
      </c>
      <c r="AF29" s="100"/>
      <c r="AG29" s="100">
        <v>24.761305001422013</v>
      </c>
      <c r="AH29" s="140"/>
      <c r="AI29" s="100">
        <f t="shared" si="14"/>
        <v>17.42134800650787</v>
      </c>
      <c r="AJ29" s="100"/>
      <c r="AK29" s="100">
        <f t="shared" si="15"/>
        <v>18.325312800769971</v>
      </c>
      <c r="AL29" s="100"/>
      <c r="AM29" s="100">
        <f t="shared" si="16"/>
        <v>16.229567821167052</v>
      </c>
      <c r="AN29" s="100">
        <f t="shared" si="17"/>
        <v>20.514176522358625</v>
      </c>
      <c r="AP29" s="100">
        <f t="shared" ref="AP29:AP32" si="18">T29/SUM(T$28:T$33)*100</f>
        <v>19.139888239359895</v>
      </c>
      <c r="AR29" s="100">
        <f>V29/SUM(V$28:V$33)*100</f>
        <v>22.834727146507742</v>
      </c>
    </row>
    <row r="30" spans="1:44" s="4" customFormat="1" ht="12">
      <c r="A30" s="144" t="s">
        <v>62</v>
      </c>
      <c r="B30" s="76">
        <v>7944.431991536223</v>
      </c>
      <c r="C30" s="140"/>
      <c r="D30" s="76">
        <v>6017.3291491698474</v>
      </c>
      <c r="E30" s="83"/>
      <c r="F30" s="76">
        <v>5534.4373694281167</v>
      </c>
      <c r="G30" s="140"/>
      <c r="H30" s="76">
        <v>13842</v>
      </c>
      <c r="I30" s="140"/>
      <c r="J30" s="76">
        <v>17690.713330302588</v>
      </c>
      <c r="K30" s="140"/>
      <c r="L30" s="76">
        <v>18360</v>
      </c>
      <c r="M30" s="140"/>
      <c r="N30" s="76">
        <v>11821</v>
      </c>
      <c r="O30" s="140"/>
      <c r="P30" s="76">
        <v>11443.866019999999</v>
      </c>
      <c r="Q30" s="140"/>
      <c r="R30" s="76">
        <v>9057.0347643337082</v>
      </c>
      <c r="S30" s="76"/>
      <c r="T30" s="76">
        <v>15344</v>
      </c>
      <c r="U30" s="76"/>
      <c r="V30" s="76">
        <v>11240.348581309981</v>
      </c>
      <c r="W30" s="76"/>
      <c r="X30" s="90"/>
      <c r="Y30" s="100">
        <v>10.02187300482019</v>
      </c>
      <c r="Z30" s="99"/>
      <c r="AA30" s="100">
        <v>8.0782835972604676</v>
      </c>
      <c r="AB30" s="100"/>
      <c r="AC30" s="100">
        <v>8.0691465387581331</v>
      </c>
      <c r="AD30" s="100"/>
      <c r="AE30" s="100">
        <v>15.2874261416975</v>
      </c>
      <c r="AF30" s="100"/>
      <c r="AG30" s="100">
        <v>17.969162637630522</v>
      </c>
      <c r="AH30" s="140"/>
      <c r="AI30" s="100">
        <f t="shared" si="14"/>
        <v>16.781529349395829</v>
      </c>
      <c r="AJ30" s="100"/>
      <c r="AK30" s="100">
        <f t="shared" si="15"/>
        <v>17.503516695047015</v>
      </c>
      <c r="AL30" s="100"/>
      <c r="AM30" s="100">
        <f t="shared" si="16"/>
        <v>15.132613757821581</v>
      </c>
      <c r="AN30" s="100">
        <f t="shared" si="17"/>
        <v>13.70255832265334</v>
      </c>
      <c r="AP30" s="100">
        <f t="shared" si="18"/>
        <v>17.97542203113834</v>
      </c>
      <c r="AR30" s="100">
        <f>V30/SUM(V$28:V$33)*100</f>
        <v>12.641351184251267</v>
      </c>
    </row>
    <row r="31" spans="1:44" s="4" customFormat="1" ht="12">
      <c r="A31" s="144" t="s">
        <v>63</v>
      </c>
      <c r="B31" s="76">
        <v>3761.7913826664849</v>
      </c>
      <c r="C31" s="140"/>
      <c r="D31" s="76">
        <v>2909.2896493289231</v>
      </c>
      <c r="E31" s="83"/>
      <c r="F31" s="76">
        <v>2680.4082835350591</v>
      </c>
      <c r="G31" s="140"/>
      <c r="H31" s="76">
        <v>3280</v>
      </c>
      <c r="I31" s="140"/>
      <c r="J31" s="76">
        <v>5951.6750292292381</v>
      </c>
      <c r="K31" s="140"/>
      <c r="L31" s="76">
        <v>8228</v>
      </c>
      <c r="M31" s="140"/>
      <c r="N31" s="76">
        <v>5106</v>
      </c>
      <c r="O31" s="140"/>
      <c r="P31" s="76">
        <v>5459.4020760000003</v>
      </c>
      <c r="Q31" s="140"/>
      <c r="R31" s="76">
        <v>4202.4710092176247</v>
      </c>
      <c r="S31" s="76"/>
      <c r="T31" s="76">
        <v>5700</v>
      </c>
      <c r="U31" s="76"/>
      <c r="V31" s="76">
        <v>14798.80405883001</v>
      </c>
      <c r="W31" s="76"/>
      <c r="X31" s="90"/>
      <c r="Y31" s="100">
        <v>4.7454865933618917</v>
      </c>
      <c r="Z31" s="99"/>
      <c r="AA31" s="100">
        <v>3.9057306441506277</v>
      </c>
      <c r="AB31" s="100"/>
      <c r="AC31" s="100">
        <v>3.9080046949344145</v>
      </c>
      <c r="AD31" s="100"/>
      <c r="AE31" s="100">
        <v>3.62250814512121</v>
      </c>
      <c r="AF31" s="100"/>
      <c r="AG31" s="100">
        <v>6.0445699427132</v>
      </c>
      <c r="AH31" s="140"/>
      <c r="AI31" s="100">
        <f t="shared" si="14"/>
        <v>7.5206113010255384</v>
      </c>
      <c r="AJ31" s="100"/>
      <c r="AK31" s="100">
        <f t="shared" si="15"/>
        <v>7.5605241726512169</v>
      </c>
      <c r="AL31" s="100"/>
      <c r="AM31" s="100">
        <f t="shared" si="16"/>
        <v>7.2191532844210373</v>
      </c>
      <c r="AN31" s="100">
        <f t="shared" si="17"/>
        <v>6.3579974684242728</v>
      </c>
      <c r="AP31" s="100">
        <f t="shared" si="18"/>
        <v>6.6775225219948222</v>
      </c>
      <c r="AR31" s="100">
        <f>V31/SUM(V$28:V$33)*100</f>
        <v>16.643334311327092</v>
      </c>
    </row>
    <row r="32" spans="1:44" s="4" customFormat="1" ht="12">
      <c r="A32" s="144" t="s">
        <v>64</v>
      </c>
      <c r="B32" s="76">
        <v>23346.37868253596</v>
      </c>
      <c r="C32" s="140"/>
      <c r="D32" s="76">
        <v>17809.185082197044</v>
      </c>
      <c r="E32" s="83"/>
      <c r="F32" s="76">
        <v>14082.983409232291</v>
      </c>
      <c r="G32" s="140"/>
      <c r="H32" s="76">
        <v>9160</v>
      </c>
      <c r="I32" s="140"/>
      <c r="J32" s="76">
        <v>4533.6307387356064</v>
      </c>
      <c r="K32" s="140"/>
      <c r="L32" s="76">
        <v>3736</v>
      </c>
      <c r="M32" s="140"/>
      <c r="N32" s="76">
        <v>2688</v>
      </c>
      <c r="O32" s="140"/>
      <c r="P32" s="76">
        <v>2648.753659</v>
      </c>
      <c r="Q32" s="140"/>
      <c r="R32" s="76">
        <v>5134.2465708442496</v>
      </c>
      <c r="S32" s="76"/>
      <c r="T32" s="76">
        <v>6765</v>
      </c>
      <c r="U32" s="76"/>
      <c r="V32" s="76">
        <v>4887.299555759997</v>
      </c>
      <c r="W32" s="76"/>
      <c r="X32" s="90"/>
      <c r="Y32" s="100">
        <v>29.451374563730493</v>
      </c>
      <c r="Z32" s="99"/>
      <c r="AA32" s="100">
        <v>23.908887841034289</v>
      </c>
      <c r="AB32" s="100"/>
      <c r="AC32" s="100">
        <v>20.532829129067792</v>
      </c>
      <c r="AD32" s="100"/>
      <c r="AE32" s="100">
        <v>10.116516649179966</v>
      </c>
      <c r="AF32" s="100"/>
      <c r="AG32" s="100">
        <v>4.6042741640596434</v>
      </c>
      <c r="AH32" s="140"/>
      <c r="AI32" s="100">
        <f t="shared" si="14"/>
        <v>3.4148035756722663</v>
      </c>
      <c r="AJ32" s="100"/>
      <c r="AK32" s="100">
        <f t="shared" si="15"/>
        <v>3.9801584363663287</v>
      </c>
      <c r="AL32" s="100"/>
      <c r="AM32" s="100">
        <f t="shared" si="16"/>
        <v>3.5025371663048928</v>
      </c>
      <c r="AN32" s="100">
        <f t="shared" si="17"/>
        <v>7.767698248981139</v>
      </c>
      <c r="AP32" s="100">
        <f t="shared" si="18"/>
        <v>7.9251648879464858</v>
      </c>
      <c r="AR32" s="100">
        <f>V32/SUM(V$28:V$33)*100</f>
        <v>5.4964549880353513</v>
      </c>
    </row>
    <row r="33" spans="1:45" s="4" customFormat="1" ht="12">
      <c r="A33" s="144" t="s">
        <v>65</v>
      </c>
      <c r="B33" s="76">
        <v>23656.957238237839</v>
      </c>
      <c r="C33" s="140"/>
      <c r="D33" s="76">
        <v>29155.424488336492</v>
      </c>
      <c r="E33" s="83"/>
      <c r="F33" s="76">
        <v>26264.000350675706</v>
      </c>
      <c r="G33" s="140"/>
      <c r="H33" s="76">
        <v>15640</v>
      </c>
      <c r="I33" s="140"/>
      <c r="J33" s="76">
        <v>10885.445901599598</v>
      </c>
      <c r="K33" s="140"/>
      <c r="L33" s="76">
        <v>9001</v>
      </c>
      <c r="M33" s="140"/>
      <c r="N33" s="76">
        <v>5758</v>
      </c>
      <c r="O33" s="140"/>
      <c r="P33" s="76">
        <v>5141.2533210000001</v>
      </c>
      <c r="Q33" s="140"/>
      <c r="R33" s="76">
        <v>9765.7983048848819</v>
      </c>
      <c r="S33" s="76"/>
      <c r="T33" s="76">
        <v>11849</v>
      </c>
      <c r="U33" s="76"/>
      <c r="V33" s="76">
        <v>10446.45266568001</v>
      </c>
      <c r="W33" s="76"/>
      <c r="X33" s="90"/>
      <c r="Y33" s="100">
        <v>29.843168318977025</v>
      </c>
      <c r="Z33" s="99"/>
      <c r="AA33" s="100">
        <v>39.14125047452125</v>
      </c>
      <c r="AB33" s="100"/>
      <c r="AC33" s="100">
        <v>38.292612848828064</v>
      </c>
      <c r="AD33" s="100"/>
      <c r="AE33" s="100">
        <v>17.273179082224306</v>
      </c>
      <c r="AF33" s="100"/>
      <c r="AG33" s="100">
        <v>11.056149189452729</v>
      </c>
      <c r="AH33" s="140"/>
      <c r="AI33" s="100">
        <f t="shared" si="14"/>
        <v>8.2271539038078352</v>
      </c>
      <c r="AJ33" s="100"/>
      <c r="AK33" s="100">
        <f t="shared" si="15"/>
        <v>8.525949507662693</v>
      </c>
      <c r="AL33" s="100"/>
      <c r="AM33" s="100">
        <f t="shared" si="16"/>
        <v>6.7984543511643194</v>
      </c>
      <c r="AN33" s="100">
        <f t="shared" si="17"/>
        <v>14.774860020071767</v>
      </c>
      <c r="AP33" s="100">
        <f>T33/SUM(T$28:T$33)*100</f>
        <v>13.881046379494149</v>
      </c>
      <c r="AR33" s="100">
        <f>V33/SUM(V$28:V$33)*100</f>
        <v>11.748503689298264</v>
      </c>
    </row>
    <row r="34" spans="1:45" s="4" customFormat="1" ht="12">
      <c r="A34" s="144" t="s">
        <v>3</v>
      </c>
      <c r="B34" s="76">
        <v>137.8233511307987</v>
      </c>
      <c r="C34" s="141" t="s">
        <v>76</v>
      </c>
      <c r="D34" s="76">
        <v>174.10398180013317</v>
      </c>
      <c r="E34" s="84" t="s">
        <v>76</v>
      </c>
      <c r="F34" s="76">
        <v>335.38624662209281</v>
      </c>
      <c r="G34" s="141" t="s">
        <v>76</v>
      </c>
      <c r="H34" s="76">
        <v>988</v>
      </c>
      <c r="I34" s="141"/>
      <c r="J34" s="76">
        <v>2264.008001173971</v>
      </c>
      <c r="K34" s="141"/>
      <c r="L34" s="76">
        <v>4927</v>
      </c>
      <c r="M34" s="141"/>
      <c r="N34" s="76">
        <v>3127</v>
      </c>
      <c r="O34" s="141"/>
      <c r="P34" s="76">
        <v>2544.943053</v>
      </c>
      <c r="Q34" s="141"/>
      <c r="R34" s="76">
        <v>4819.1973732725573</v>
      </c>
      <c r="S34" s="76"/>
      <c r="T34" s="76">
        <v>10939</v>
      </c>
      <c r="U34" s="76"/>
      <c r="V34" s="76">
        <v>19395.591003860016</v>
      </c>
      <c r="W34" s="76"/>
      <c r="X34" s="90"/>
      <c r="Y34" s="98" t="s">
        <v>74</v>
      </c>
      <c r="Z34" s="100"/>
      <c r="AA34" s="98" t="s">
        <v>74</v>
      </c>
      <c r="AB34" s="99"/>
      <c r="AC34" s="98" t="s">
        <v>74</v>
      </c>
      <c r="AD34" s="99"/>
      <c r="AE34" s="98" t="s">
        <v>74</v>
      </c>
      <c r="AF34" s="99"/>
      <c r="AG34" s="102" t="s">
        <v>74</v>
      </c>
      <c r="AH34" s="141"/>
      <c r="AI34" s="102" t="s">
        <v>74</v>
      </c>
      <c r="AJ34" s="102"/>
      <c r="AK34" s="98" t="s">
        <v>74</v>
      </c>
      <c r="AL34" s="98"/>
      <c r="AM34" s="98" t="s">
        <v>74</v>
      </c>
      <c r="AN34" s="98" t="s">
        <v>74</v>
      </c>
      <c r="AP34" s="98" t="s">
        <v>74</v>
      </c>
      <c r="AR34" s="98" t="s">
        <v>74</v>
      </c>
    </row>
    <row r="35" spans="1:45" s="4" customFormat="1" ht="6.6" customHeight="1">
      <c r="A35" s="45"/>
      <c r="B35" s="74"/>
      <c r="C35" s="83"/>
      <c r="D35" s="74"/>
      <c r="E35" s="83"/>
      <c r="F35" s="74"/>
      <c r="G35" s="140"/>
      <c r="H35" s="74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90"/>
      <c r="Y35" s="99"/>
      <c r="Z35" s="99"/>
      <c r="AA35" s="103"/>
      <c r="AB35" s="103"/>
      <c r="AC35" s="103"/>
      <c r="AD35" s="103"/>
      <c r="AE35" s="103"/>
      <c r="AF35" s="103"/>
      <c r="AG35" s="140"/>
      <c r="AH35" s="140"/>
      <c r="AI35" s="140"/>
      <c r="AJ35" s="140"/>
    </row>
    <row r="36" spans="1:45" s="22" customFormat="1" ht="12" customHeight="1">
      <c r="A36" s="258" t="s">
        <v>37</v>
      </c>
      <c r="B36" s="75">
        <v>79408.753921845506</v>
      </c>
      <c r="C36" s="93"/>
      <c r="D36" s="75">
        <v>74661.822526497883</v>
      </c>
      <c r="E36" s="93"/>
      <c r="F36" s="75">
        <v>68923.028605635351</v>
      </c>
      <c r="G36" s="260"/>
      <c r="H36" s="75">
        <v>91533</v>
      </c>
      <c r="I36" s="260"/>
      <c r="J36" s="75">
        <v>100717</v>
      </c>
      <c r="K36" s="260"/>
      <c r="L36" s="75">
        <v>114333</v>
      </c>
      <c r="M36" s="260"/>
      <c r="N36" s="75">
        <f>SUM(N37:N39)</f>
        <v>70661.817001999996</v>
      </c>
      <c r="O36" s="75"/>
      <c r="P36" s="75">
        <f t="shared" ref="P36:R36" si="19">SUM(P37:P39)</f>
        <v>78168</v>
      </c>
      <c r="Q36" s="260"/>
      <c r="R36" s="75">
        <f t="shared" si="19"/>
        <v>70916.597224221696</v>
      </c>
      <c r="S36" s="75"/>
      <c r="T36" s="75">
        <f t="shared" ref="T36:V36" si="20">SUM(T37:T39)</f>
        <v>96300</v>
      </c>
      <c r="U36" s="75"/>
      <c r="V36" s="75">
        <f t="shared" si="20"/>
        <v>108312.89436390999</v>
      </c>
      <c r="W36" s="75"/>
      <c r="X36" s="90"/>
      <c r="Y36" s="97">
        <v>99.999999999999886</v>
      </c>
      <c r="Z36" s="97"/>
      <c r="AA36" s="97">
        <v>100.00000000000023</v>
      </c>
      <c r="AB36" s="97"/>
      <c r="AC36" s="97">
        <v>100.00000000000016</v>
      </c>
      <c r="AD36" s="97"/>
      <c r="AE36" s="104">
        <v>100</v>
      </c>
      <c r="AF36" s="97"/>
      <c r="AG36" s="104">
        <v>100</v>
      </c>
      <c r="AH36" s="260"/>
      <c r="AI36" s="104">
        <f>SUM(AI37:AI38)</f>
        <v>100</v>
      </c>
      <c r="AJ36" s="104"/>
      <c r="AK36" s="104">
        <f>SUM(AK37:AK38)</f>
        <v>100</v>
      </c>
      <c r="AL36" s="104"/>
      <c r="AM36" s="104">
        <f>SUM(AM37:AM38)</f>
        <v>100.00000000000001</v>
      </c>
      <c r="AN36" s="104">
        <f>SUM(AN37:AN38)</f>
        <v>100</v>
      </c>
      <c r="AP36" s="104">
        <f>SUM(AP37:AP38)</f>
        <v>100</v>
      </c>
      <c r="AR36" s="104">
        <f>SUM(AR37:AR38)</f>
        <v>100.00000000000001</v>
      </c>
    </row>
    <row r="37" spans="1:45" s="4" customFormat="1" ht="12">
      <c r="A37" s="259" t="s">
        <v>159</v>
      </c>
      <c r="B37" s="76">
        <v>48779.348686041936</v>
      </c>
      <c r="C37" s="83"/>
      <c r="D37" s="76">
        <v>48313.690055196268</v>
      </c>
      <c r="E37" s="83"/>
      <c r="F37" s="76">
        <v>41649.676185559387</v>
      </c>
      <c r="G37" s="257"/>
      <c r="H37" s="76">
        <v>26292</v>
      </c>
      <c r="I37" s="257"/>
      <c r="J37" s="76">
        <v>16432.232820000001</v>
      </c>
      <c r="K37" s="260"/>
      <c r="L37" s="76">
        <v>13584.56537</v>
      </c>
      <c r="M37" s="260"/>
      <c r="N37" s="76">
        <v>9048.4878570000001</v>
      </c>
      <c r="O37" s="260"/>
      <c r="P37" s="76">
        <v>8393</v>
      </c>
      <c r="Q37" s="257"/>
      <c r="R37" s="76">
        <v>14645.836911726026</v>
      </c>
      <c r="S37" s="76"/>
      <c r="T37" s="76">
        <v>20205</v>
      </c>
      <c r="U37" s="76"/>
      <c r="V37" s="76">
        <v>17128.588477000005</v>
      </c>
      <c r="W37" s="76"/>
      <c r="X37" s="90"/>
      <c r="Y37" s="100">
        <v>61.664877110560191</v>
      </c>
      <c r="Z37" s="99"/>
      <c r="AA37" s="100">
        <v>65.152613395757911</v>
      </c>
      <c r="AB37" s="100"/>
      <c r="AC37" s="100">
        <v>61.116674624653264</v>
      </c>
      <c r="AD37" s="100"/>
      <c r="AE37" s="100">
        <v>29.296992523093724</v>
      </c>
      <c r="AF37" s="100"/>
      <c r="AG37" s="100">
        <f>J37/SUM($J$37:$J$38)*100</f>
        <v>16.668428470180562</v>
      </c>
      <c r="AH37" s="100"/>
      <c r="AI37" s="100">
        <f>L37/SUM($L$37:$L$38)*100</f>
        <v>12.421126073541162</v>
      </c>
      <c r="AJ37" s="100"/>
      <c r="AK37" s="100">
        <f>N37/SUM($N$37:$N$38)*100</f>
        <v>13.402194079228305</v>
      </c>
      <c r="AL37" s="100"/>
      <c r="AM37" s="100">
        <f>P37/SUM($P$37:$P$38)*100</f>
        <v>11.087625665482118</v>
      </c>
      <c r="AN37" s="100">
        <f>R37/SUM($R$37:$R$38)*100</f>
        <v>21.915798712736432</v>
      </c>
      <c r="AP37" s="100">
        <f>T37/SUM(T$37:T$38)*100</f>
        <v>23.371891266628108</v>
      </c>
      <c r="AR37" s="100">
        <f>V37/SUM(V$37:V$38)*100</f>
        <v>19.280625063465497</v>
      </c>
    </row>
    <row r="38" spans="1:45" s="4" customFormat="1" ht="12">
      <c r="A38" s="259" t="s">
        <v>4</v>
      </c>
      <c r="B38" s="76">
        <v>30324.593414717314</v>
      </c>
      <c r="C38" s="83"/>
      <c r="D38" s="76">
        <v>25840.956300619888</v>
      </c>
      <c r="E38" s="83"/>
      <c r="F38" s="76">
        <v>26498.135260907617</v>
      </c>
      <c r="G38" s="257"/>
      <c r="H38" s="76">
        <v>63451</v>
      </c>
      <c r="I38" s="257"/>
      <c r="J38" s="76">
        <v>82150.743069999997</v>
      </c>
      <c r="K38" s="260"/>
      <c r="L38" s="76">
        <v>95782.051550000004</v>
      </c>
      <c r="M38" s="260"/>
      <c r="N38" s="76">
        <v>58466.486210000003</v>
      </c>
      <c r="O38" s="260"/>
      <c r="P38" s="76">
        <v>67304</v>
      </c>
      <c r="Q38" s="257"/>
      <c r="R38" s="76">
        <v>52181.921016231914</v>
      </c>
      <c r="S38" s="76"/>
      <c r="T38" s="76">
        <v>66245</v>
      </c>
      <c r="U38" s="76"/>
      <c r="V38" s="76">
        <v>71709.757897239979</v>
      </c>
      <c r="W38" s="76"/>
      <c r="X38" s="90"/>
      <c r="Y38" s="100">
        <v>38.335122889439688</v>
      </c>
      <c r="Z38" s="99"/>
      <c r="AA38" s="100">
        <v>34.847386604242317</v>
      </c>
      <c r="AB38" s="100"/>
      <c r="AC38" s="100">
        <v>38.883325375346892</v>
      </c>
      <c r="AD38" s="100"/>
      <c r="AE38" s="100">
        <v>70.703007476906279</v>
      </c>
      <c r="AF38" s="100"/>
      <c r="AG38" s="100">
        <f>J38/SUM($J$37:$J$38)*100</f>
        <v>83.331571529819442</v>
      </c>
      <c r="AH38" s="260"/>
      <c r="AI38" s="100">
        <f>L38/SUM($L$37:$L$38)*100</f>
        <v>87.57887392645884</v>
      </c>
      <c r="AJ38" s="100"/>
      <c r="AK38" s="100">
        <f>N38/SUM($N$37:$N$38)*100</f>
        <v>86.597805920771691</v>
      </c>
      <c r="AL38" s="100"/>
      <c r="AM38" s="100">
        <f>P38/SUM($P$37:$P$38)*100</f>
        <v>88.912374334517892</v>
      </c>
      <c r="AN38" s="100">
        <f>R38/SUM($R$37:$R$38)*100</f>
        <v>78.084201287263568</v>
      </c>
      <c r="AP38" s="100">
        <f>T38/SUM(T$37:T$38)*100</f>
        <v>76.628108733371889</v>
      </c>
      <c r="AR38" s="100">
        <f>V38/SUM(V$37:V$38)*100</f>
        <v>80.719374936534521</v>
      </c>
    </row>
    <row r="39" spans="1:45" s="4" customFormat="1" ht="12">
      <c r="A39" s="259" t="s">
        <v>3</v>
      </c>
      <c r="B39" s="76">
        <v>304.81182108625592</v>
      </c>
      <c r="C39" s="84"/>
      <c r="D39" s="76">
        <v>507.17617068172694</v>
      </c>
      <c r="E39" s="84"/>
      <c r="F39" s="76">
        <v>775.21715916834137</v>
      </c>
      <c r="G39" s="260"/>
      <c r="H39" s="76">
        <v>1790</v>
      </c>
      <c r="I39" s="260"/>
      <c r="J39" s="76">
        <v>2134.3446020000001</v>
      </c>
      <c r="K39" s="260"/>
      <c r="L39" s="76">
        <v>4966.7877449999996</v>
      </c>
      <c r="M39" s="260"/>
      <c r="N39" s="76">
        <v>3146.8429350000001</v>
      </c>
      <c r="O39" s="260"/>
      <c r="P39" s="76">
        <v>2471</v>
      </c>
      <c r="Q39" s="260"/>
      <c r="R39" s="76">
        <v>4088.8392962637627</v>
      </c>
      <c r="S39" s="76"/>
      <c r="T39" s="76">
        <v>9850</v>
      </c>
      <c r="U39" s="76"/>
      <c r="V39" s="76">
        <v>19474.547989670013</v>
      </c>
      <c r="W39" s="76"/>
      <c r="X39" s="90"/>
      <c r="Y39" s="98" t="s">
        <v>74</v>
      </c>
      <c r="Z39" s="100"/>
      <c r="AA39" s="98" t="s">
        <v>74</v>
      </c>
      <c r="AB39" s="99"/>
      <c r="AC39" s="98" t="s">
        <v>74</v>
      </c>
      <c r="AD39" s="99"/>
      <c r="AE39" s="98" t="s">
        <v>74</v>
      </c>
      <c r="AF39" s="99"/>
      <c r="AG39" s="102" t="s">
        <v>74</v>
      </c>
      <c r="AH39" s="260"/>
      <c r="AI39" s="102" t="s">
        <v>74</v>
      </c>
      <c r="AJ39" s="102"/>
      <c r="AK39" s="98" t="s">
        <v>74</v>
      </c>
      <c r="AL39" s="98"/>
      <c r="AM39" s="98" t="s">
        <v>74</v>
      </c>
      <c r="AN39" s="98" t="s">
        <v>74</v>
      </c>
      <c r="AP39" s="98" t="s">
        <v>74</v>
      </c>
      <c r="AR39" s="98" t="s">
        <v>74</v>
      </c>
    </row>
    <row r="40" spans="1:45" s="4" customFormat="1" ht="6.6" customHeight="1">
      <c r="A40" s="44"/>
      <c r="B40" s="38"/>
      <c r="C40" s="83"/>
      <c r="D40" s="38"/>
      <c r="E40" s="83"/>
      <c r="F40" s="38"/>
      <c r="G40" s="84"/>
      <c r="H40" s="38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99"/>
      <c r="Z40" s="99"/>
      <c r="AA40" s="103"/>
      <c r="AB40" s="103"/>
      <c r="AC40" s="103"/>
      <c r="AD40" s="103"/>
      <c r="AE40" s="103"/>
      <c r="AF40" s="103"/>
      <c r="AG40" s="84"/>
      <c r="AH40" s="84"/>
      <c r="AI40" s="84"/>
      <c r="AJ40" s="84"/>
    </row>
    <row r="41" spans="1:45" s="4" customFormat="1" ht="24">
      <c r="A41" s="219" t="s">
        <v>191</v>
      </c>
      <c r="B41" s="189">
        <v>48779.348686042031</v>
      </c>
      <c r="C41" s="190"/>
      <c r="D41" s="189">
        <v>48313.690055196195</v>
      </c>
      <c r="E41" s="190"/>
      <c r="F41" s="189">
        <v>41649.67618555935</v>
      </c>
      <c r="G41" s="190"/>
      <c r="H41" s="189">
        <v>26292</v>
      </c>
      <c r="I41" s="190"/>
      <c r="J41" s="189">
        <v>16432</v>
      </c>
      <c r="K41" s="190"/>
      <c r="L41" s="189">
        <f>L43</f>
        <v>13585</v>
      </c>
      <c r="M41" s="189"/>
      <c r="N41" s="189">
        <f t="shared" ref="N41" si="21">N43</f>
        <v>9048</v>
      </c>
      <c r="O41" s="189"/>
      <c r="P41" s="189">
        <f>P43</f>
        <v>8393.3054613200002</v>
      </c>
      <c r="Q41" s="190"/>
      <c r="R41" s="189">
        <f>R43</f>
        <v>14645.836911726059</v>
      </c>
      <c r="S41" s="189"/>
      <c r="T41" s="189">
        <f>T43</f>
        <v>20204</v>
      </c>
      <c r="U41" s="189"/>
      <c r="V41" s="189">
        <f>V43</f>
        <v>17128.588477000001</v>
      </c>
      <c r="W41" s="189"/>
      <c r="X41" s="190"/>
      <c r="Y41" s="191"/>
      <c r="Z41" s="191"/>
      <c r="AA41" s="191"/>
      <c r="AB41" s="191"/>
      <c r="AC41" s="191"/>
      <c r="AD41" s="191"/>
      <c r="AE41" s="191"/>
      <c r="AF41" s="191"/>
      <c r="AG41" s="190"/>
      <c r="AH41" s="190"/>
      <c r="AI41" s="190"/>
      <c r="AJ41" s="190"/>
      <c r="AK41" s="293"/>
      <c r="AL41" s="293"/>
      <c r="AM41" s="293"/>
      <c r="AN41" s="293"/>
      <c r="AO41" s="293"/>
      <c r="AP41" s="293"/>
      <c r="AQ41" s="293"/>
      <c r="AR41" s="293"/>
      <c r="AS41" s="293"/>
    </row>
    <row r="42" spans="1:45" s="4" customFormat="1" ht="6.6" customHeight="1">
      <c r="A42" s="44"/>
      <c r="B42" s="38"/>
      <c r="C42" s="83"/>
      <c r="D42" s="38"/>
      <c r="E42" s="83"/>
      <c r="F42" s="38"/>
      <c r="G42" s="83"/>
      <c r="H42" s="38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99"/>
      <c r="Z42" s="99"/>
      <c r="AA42" s="103"/>
      <c r="AB42" s="103"/>
      <c r="AC42" s="103"/>
      <c r="AD42" s="103"/>
      <c r="AE42" s="103"/>
      <c r="AF42" s="103"/>
      <c r="AG42" s="83"/>
      <c r="AH42" s="83"/>
      <c r="AI42" s="83"/>
      <c r="AJ42" s="83"/>
    </row>
    <row r="43" spans="1:45" s="22" customFormat="1" ht="24">
      <c r="A43" s="171" t="s">
        <v>122</v>
      </c>
      <c r="B43" s="75">
        <v>48779.348686042031</v>
      </c>
      <c r="C43" s="90"/>
      <c r="D43" s="75">
        <v>48313.690055196195</v>
      </c>
      <c r="E43" s="90"/>
      <c r="F43" s="75">
        <v>41649.67618555935</v>
      </c>
      <c r="G43" s="90"/>
      <c r="H43" s="75">
        <v>26292</v>
      </c>
      <c r="I43" s="90"/>
      <c r="J43" s="75">
        <v>16432</v>
      </c>
      <c r="K43" s="90"/>
      <c r="L43" s="75">
        <f>SUM(L44:L52)</f>
        <v>13585</v>
      </c>
      <c r="M43" s="75"/>
      <c r="N43" s="75">
        <f t="shared" ref="N43:R43" si="22">SUM(N44:N52)</f>
        <v>9048</v>
      </c>
      <c r="O43" s="75"/>
      <c r="P43" s="75">
        <f t="shared" si="22"/>
        <v>8393.3054613200002</v>
      </c>
      <c r="Q43" s="90"/>
      <c r="R43" s="75">
        <f t="shared" si="22"/>
        <v>14645.836911726059</v>
      </c>
      <c r="S43" s="75"/>
      <c r="T43" s="75">
        <f t="shared" ref="T43:V43" si="23">SUM(T44:T52)</f>
        <v>20204</v>
      </c>
      <c r="U43" s="75"/>
      <c r="V43" s="75">
        <f t="shared" si="23"/>
        <v>17128.588477000001</v>
      </c>
      <c r="W43" s="75"/>
      <c r="X43" s="90"/>
      <c r="Y43" s="97">
        <v>100.00000000000001</v>
      </c>
      <c r="Z43" s="97"/>
      <c r="AA43" s="97">
        <v>99.999999999999986</v>
      </c>
      <c r="AB43" s="97"/>
      <c r="AC43" s="97">
        <v>100</v>
      </c>
      <c r="AD43" s="97"/>
      <c r="AE43" s="97">
        <v>100</v>
      </c>
      <c r="AF43" s="97"/>
      <c r="AG43" s="97">
        <v>100</v>
      </c>
      <c r="AH43" s="90"/>
      <c r="AI43" s="97">
        <f>SUM(AI44:AI51)</f>
        <v>100</v>
      </c>
      <c r="AJ43" s="97"/>
      <c r="AK43" s="97">
        <f>SUM(AK44:AK51)</f>
        <v>100.00000000000001</v>
      </c>
      <c r="AL43" s="97"/>
      <c r="AM43" s="97">
        <f t="shared" ref="AM43:AN43" si="24">SUM(AM44:AM51)</f>
        <v>100.00000000000001</v>
      </c>
      <c r="AN43" s="97">
        <f t="shared" si="24"/>
        <v>99.999999999999986</v>
      </c>
      <c r="AO43" s="97"/>
      <c r="AP43" s="97">
        <f t="shared" ref="AP43:AR43" si="25">SUM(AP44:AP51)</f>
        <v>99.999999999999986</v>
      </c>
      <c r="AQ43" s="97"/>
      <c r="AR43" s="97">
        <f>SUM(AR44:AR51)</f>
        <v>100.00000000000001</v>
      </c>
      <c r="AS43" s="97"/>
    </row>
    <row r="44" spans="1:45" s="4" customFormat="1" ht="12">
      <c r="A44" s="173" t="s">
        <v>8</v>
      </c>
      <c r="B44" s="76">
        <v>1147.7360983199624</v>
      </c>
      <c r="C44" s="140"/>
      <c r="D44" s="76">
        <v>998.9509986993246</v>
      </c>
      <c r="E44" s="83"/>
      <c r="F44" s="76">
        <v>1086.3595887948377</v>
      </c>
      <c r="G44" s="140"/>
      <c r="H44" s="76">
        <v>627</v>
      </c>
      <c r="I44" s="140"/>
      <c r="J44" s="76">
        <v>550</v>
      </c>
      <c r="K44" s="76"/>
      <c r="L44" s="76">
        <v>412</v>
      </c>
      <c r="M44" s="335" t="s">
        <v>76</v>
      </c>
      <c r="N44" s="76">
        <v>317</v>
      </c>
      <c r="O44" s="335" t="s">
        <v>76</v>
      </c>
      <c r="P44" s="76">
        <v>271.21781329999999</v>
      </c>
      <c r="Q44" s="335" t="s">
        <v>76</v>
      </c>
      <c r="R44" s="76">
        <v>543.05445910043693</v>
      </c>
      <c r="S44" s="76"/>
      <c r="T44" s="76">
        <v>1192</v>
      </c>
      <c r="U44" s="76"/>
      <c r="V44" s="76">
        <v>389.56591741000005</v>
      </c>
      <c r="W44" s="76" t="s">
        <v>76</v>
      </c>
      <c r="X44" s="335"/>
      <c r="Y44" s="100">
        <v>2.3555045884299837</v>
      </c>
      <c r="Z44" s="99"/>
      <c r="AA44" s="100">
        <v>2.0702835798264272</v>
      </c>
      <c r="AB44" s="100"/>
      <c r="AC44" s="100">
        <v>2.6186682376445622</v>
      </c>
      <c r="AD44" s="100"/>
      <c r="AE44" s="100">
        <v>2.3965141612200433</v>
      </c>
      <c r="AF44" s="100"/>
      <c r="AG44" s="100">
        <v>1.6116941529235382</v>
      </c>
      <c r="AH44" s="140"/>
      <c r="AI44" s="100">
        <f t="shared" ref="AI44:AI51" si="26">L44/SUM($L$44:$L$51)*100</f>
        <v>3.1164901664145233</v>
      </c>
      <c r="AJ44" s="100"/>
      <c r="AK44" s="100">
        <f t="shared" ref="AK44:AK51" si="27">N44/SUM($N$44:$N$51)*100</f>
        <v>3.7973167225682802</v>
      </c>
      <c r="AL44" s="100"/>
      <c r="AM44" s="100">
        <f t="shared" ref="AM44:AM51" si="28">P44/SUM($P$44:$P$51)*100</f>
        <v>3.46088538155553</v>
      </c>
      <c r="AN44" s="102">
        <f t="shared" ref="AN44:AN51" si="29">R44/SUM($R$44:$R$51)*100</f>
        <v>3.8752430934603952</v>
      </c>
      <c r="AP44" s="102">
        <f>T44/SUM(T$44:T$51)*100</f>
        <v>6.1003070624360287</v>
      </c>
      <c r="AR44" s="102">
        <f>V44/SUM(V$44:V$51)*100</f>
        <v>2.3782480902670415</v>
      </c>
    </row>
    <row r="45" spans="1:45" s="4" customFormat="1" ht="12">
      <c r="A45" s="173" t="s">
        <v>9</v>
      </c>
      <c r="B45" s="76">
        <v>4440.9051099294356</v>
      </c>
      <c r="C45" s="141"/>
      <c r="D45" s="76">
        <v>4716.6726351746502</v>
      </c>
      <c r="E45" s="83"/>
      <c r="F45" s="76">
        <v>3475.5275273718325</v>
      </c>
      <c r="G45" s="141"/>
      <c r="H45" s="76">
        <v>1819</v>
      </c>
      <c r="I45" s="141"/>
      <c r="J45" s="76">
        <v>1052</v>
      </c>
      <c r="K45" s="76"/>
      <c r="L45" s="76">
        <v>722</v>
      </c>
      <c r="M45" s="335"/>
      <c r="N45" s="76">
        <v>541</v>
      </c>
      <c r="O45" s="335"/>
      <c r="P45" s="76">
        <v>1087.3599240000001</v>
      </c>
      <c r="Q45" s="335"/>
      <c r="R45" s="76">
        <v>999.41221344714711</v>
      </c>
      <c r="S45" s="76"/>
      <c r="T45" s="76">
        <v>1567</v>
      </c>
      <c r="U45" s="76"/>
      <c r="V45" s="76">
        <v>933.03451613999994</v>
      </c>
      <c r="W45" s="76" t="s">
        <v>76</v>
      </c>
      <c r="X45" s="335"/>
      <c r="Y45" s="100">
        <v>9.1140919750916307</v>
      </c>
      <c r="Z45" s="99"/>
      <c r="AA45" s="100">
        <v>9.7751040048340307</v>
      </c>
      <c r="AB45" s="100"/>
      <c r="AC45" s="100">
        <v>8.3777541422398762</v>
      </c>
      <c r="AD45" s="100"/>
      <c r="AE45" s="100">
        <v>6.9525666016894085</v>
      </c>
      <c r="AF45" s="100"/>
      <c r="AG45" s="100">
        <v>5.5659670164917543</v>
      </c>
      <c r="AH45" s="141"/>
      <c r="AI45" s="100">
        <f t="shared" si="26"/>
        <v>5.4614220877458397</v>
      </c>
      <c r="AJ45" s="100"/>
      <c r="AK45" s="100">
        <f t="shared" si="27"/>
        <v>6.4805941542884522</v>
      </c>
      <c r="AL45" s="100"/>
      <c r="AM45" s="100">
        <f t="shared" si="28"/>
        <v>13.875298306082657</v>
      </c>
      <c r="AN45" s="102">
        <f t="shared" si="29"/>
        <v>7.1318174683558322</v>
      </c>
      <c r="AP45" s="102">
        <f t="shared" ref="AP45:AP50" si="30">T45/SUM(T$44:T$51)*100</f>
        <v>8.019447287615149</v>
      </c>
      <c r="AR45" s="102">
        <f>V45/SUM(V$44:V$51)*100</f>
        <v>5.6960515717492983</v>
      </c>
    </row>
    <row r="46" spans="1:45" s="4" customFormat="1" ht="12">
      <c r="A46" s="173" t="s">
        <v>10</v>
      </c>
      <c r="B46" s="76">
        <v>19671.837332486986</v>
      </c>
      <c r="C46" s="140"/>
      <c r="D46" s="76">
        <v>20654.415219284503</v>
      </c>
      <c r="E46" s="84"/>
      <c r="F46" s="76">
        <v>17140.190741720155</v>
      </c>
      <c r="G46" s="140"/>
      <c r="H46" s="76">
        <v>11403</v>
      </c>
      <c r="I46" s="140"/>
      <c r="J46" s="76">
        <v>8332</v>
      </c>
      <c r="K46" s="76"/>
      <c r="L46" s="76">
        <v>6777</v>
      </c>
      <c r="M46" s="335"/>
      <c r="N46" s="76">
        <v>4194</v>
      </c>
      <c r="O46" s="335"/>
      <c r="P46" s="76">
        <v>4165.2716099999998</v>
      </c>
      <c r="Q46" s="335"/>
      <c r="R46" s="76">
        <v>7531.1098894774032</v>
      </c>
      <c r="S46" s="76"/>
      <c r="T46" s="76">
        <v>10350</v>
      </c>
      <c r="U46" s="76"/>
      <c r="V46" s="76">
        <v>10835.749088710003</v>
      </c>
      <c r="W46" s="76"/>
      <c r="X46" s="335"/>
      <c r="Y46" s="100">
        <v>40.372611062202239</v>
      </c>
      <c r="Z46" s="97"/>
      <c r="AA46" s="100">
        <v>42.805399599257314</v>
      </c>
      <c r="AB46" s="100"/>
      <c r="AC46" s="100">
        <v>41.316405309502478</v>
      </c>
      <c r="AD46" s="100"/>
      <c r="AE46" s="100">
        <v>43.584451324389406</v>
      </c>
      <c r="AF46" s="100"/>
      <c r="AG46" s="100">
        <v>51.836581709145428</v>
      </c>
      <c r="AH46" s="140"/>
      <c r="AI46" s="100">
        <f t="shared" si="26"/>
        <v>51.263237518910742</v>
      </c>
      <c r="AJ46" s="100"/>
      <c r="AK46" s="100">
        <f t="shared" si="27"/>
        <v>50.239578342117873</v>
      </c>
      <c r="AL46" s="100"/>
      <c r="AM46" s="100">
        <f t="shared" si="28"/>
        <v>53.151109250010556</v>
      </c>
      <c r="AN46" s="102">
        <f t="shared" si="29"/>
        <v>53.742089943673399</v>
      </c>
      <c r="AP46" s="102">
        <f t="shared" si="30"/>
        <v>52.968270214943701</v>
      </c>
      <c r="AR46" s="102">
        <f>V46/SUM(V$44:V$51)*100</f>
        <v>66.150806385137557</v>
      </c>
    </row>
    <row r="47" spans="1:45" s="4" customFormat="1" ht="12">
      <c r="A47" s="148" t="s">
        <v>11</v>
      </c>
      <c r="B47" s="76">
        <v>1139.4996671526387</v>
      </c>
      <c r="C47" s="140"/>
      <c r="D47" s="76">
        <v>1142.2036440288834</v>
      </c>
      <c r="E47" s="83"/>
      <c r="F47" s="76">
        <v>1021.2806204885824</v>
      </c>
      <c r="G47" s="140"/>
      <c r="H47" s="76">
        <v>411</v>
      </c>
      <c r="I47" s="140"/>
      <c r="J47" s="76">
        <v>311</v>
      </c>
      <c r="K47" s="335" t="s">
        <v>76</v>
      </c>
      <c r="L47" s="76">
        <v>253</v>
      </c>
      <c r="M47" s="335" t="s">
        <v>76</v>
      </c>
      <c r="N47" s="76">
        <v>309</v>
      </c>
      <c r="O47" s="335" t="s">
        <v>76</v>
      </c>
      <c r="P47" s="76">
        <v>198.4383833</v>
      </c>
      <c r="Q47" s="335" t="s">
        <v>76</v>
      </c>
      <c r="R47" s="76">
        <v>376.69449883827798</v>
      </c>
      <c r="S47" s="76" t="s">
        <v>76</v>
      </c>
      <c r="T47" s="76">
        <v>580</v>
      </c>
      <c r="U47" s="76" t="s">
        <v>76</v>
      </c>
      <c r="V47" s="76">
        <v>211.53556746000001</v>
      </c>
      <c r="W47" s="76" t="s">
        <v>76</v>
      </c>
      <c r="X47" s="335"/>
      <c r="Y47" s="100">
        <v>2.3386009191672348</v>
      </c>
      <c r="Z47" s="99"/>
      <c r="AA47" s="100">
        <v>2.3671686120038169</v>
      </c>
      <c r="AB47" s="100"/>
      <c r="AC47" s="100">
        <v>2.4617954774645514</v>
      </c>
      <c r="AD47" s="100"/>
      <c r="AE47" s="100">
        <v>1.5709207659672055</v>
      </c>
      <c r="AF47" s="100"/>
      <c r="AG47" s="100">
        <v>0.59970014992503751</v>
      </c>
      <c r="AH47" s="140"/>
      <c r="AI47" s="100">
        <f t="shared" si="26"/>
        <v>1.913767019667171</v>
      </c>
      <c r="AJ47" s="100"/>
      <c r="AK47" s="100">
        <f t="shared" si="27"/>
        <v>3.7014853857211309</v>
      </c>
      <c r="AL47" s="100"/>
      <c r="AM47" s="100">
        <f t="shared" si="28"/>
        <v>2.5321806541623753</v>
      </c>
      <c r="AN47" s="102">
        <f t="shared" si="29"/>
        <v>2.6880964339850446</v>
      </c>
      <c r="AP47" s="102">
        <f t="shared" si="30"/>
        <v>2.968270214943705</v>
      </c>
      <c r="AR47" s="102">
        <f>V47/SUM(V$44:V$51)*100</f>
        <v>1.2913964924858337</v>
      </c>
    </row>
    <row r="48" spans="1:45" s="4" customFormat="1" ht="12">
      <c r="A48" s="173" t="s">
        <v>86</v>
      </c>
      <c r="B48" s="76">
        <v>560.53606044604339</v>
      </c>
      <c r="C48" s="140"/>
      <c r="D48" s="76">
        <v>323.89815327125905</v>
      </c>
      <c r="E48" s="83" t="s">
        <v>76</v>
      </c>
      <c r="F48" s="76">
        <v>321.09533224063364</v>
      </c>
      <c r="G48" s="141" t="s">
        <v>76</v>
      </c>
      <c r="H48" s="76">
        <v>317</v>
      </c>
      <c r="I48" s="342" t="s">
        <v>76</v>
      </c>
      <c r="J48" s="76">
        <v>234</v>
      </c>
      <c r="K48" s="335" t="s">
        <v>76</v>
      </c>
      <c r="L48" s="76">
        <v>261</v>
      </c>
      <c r="M48" s="335" t="s">
        <v>76</v>
      </c>
      <c r="N48" s="76">
        <v>178</v>
      </c>
      <c r="O48" s="335" t="s">
        <v>76</v>
      </c>
      <c r="P48" s="76">
        <v>123.4685465</v>
      </c>
      <c r="Q48" s="335" t="s">
        <v>76</v>
      </c>
      <c r="R48" s="76">
        <v>233.79958733111164</v>
      </c>
      <c r="S48" s="76" t="s">
        <v>76</v>
      </c>
      <c r="T48" s="76">
        <v>435</v>
      </c>
      <c r="U48" s="76" t="s">
        <v>76</v>
      </c>
      <c r="V48" s="76">
        <v>232.14527944000002</v>
      </c>
      <c r="W48" s="76" t="s">
        <v>76</v>
      </c>
      <c r="X48" s="335"/>
      <c r="Y48" s="100">
        <v>1.1503909864766144</v>
      </c>
      <c r="Z48" s="99"/>
      <c r="AA48" s="100">
        <v>0.67126518630712528</v>
      </c>
      <c r="AB48" s="100"/>
      <c r="AC48" s="100">
        <v>0.77399983989396248</v>
      </c>
      <c r="AD48" s="100"/>
      <c r="AE48" s="100">
        <v>1.2116347513664334</v>
      </c>
      <c r="AF48" s="100"/>
      <c r="AG48" s="100">
        <v>1.7991004497751124</v>
      </c>
      <c r="AH48" s="141"/>
      <c r="AI48" s="100">
        <f t="shared" si="26"/>
        <v>1.9742813918305595</v>
      </c>
      <c r="AJ48" s="100"/>
      <c r="AK48" s="100">
        <f t="shared" si="27"/>
        <v>2.1322472448490655</v>
      </c>
      <c r="AL48" s="100"/>
      <c r="AM48" s="100">
        <f t="shared" si="28"/>
        <v>1.5755251562001997</v>
      </c>
      <c r="AN48" s="102">
        <f t="shared" si="29"/>
        <v>1.6683966421334777</v>
      </c>
      <c r="AP48" s="102">
        <f t="shared" si="30"/>
        <v>2.226202661207779</v>
      </c>
      <c r="AR48" s="102">
        <f>V48/SUM(V$44:V$51)*100</f>
        <v>1.4172160418018043</v>
      </c>
    </row>
    <row r="49" spans="1:48" s="4" customFormat="1" ht="12">
      <c r="A49" s="148" t="s">
        <v>117</v>
      </c>
      <c r="B49" s="76">
        <v>1352.3586443583126</v>
      </c>
      <c r="C49" s="140"/>
      <c r="D49" s="76">
        <v>2306.216138780379</v>
      </c>
      <c r="E49" s="83"/>
      <c r="F49" s="76">
        <v>2561.8728777031693</v>
      </c>
      <c r="G49" s="140"/>
      <c r="H49" s="76">
        <v>1479</v>
      </c>
      <c r="I49" s="343"/>
      <c r="J49" s="76">
        <v>747</v>
      </c>
      <c r="K49" s="335"/>
      <c r="L49" s="76">
        <v>587</v>
      </c>
      <c r="M49" s="335"/>
      <c r="N49" s="76">
        <v>188</v>
      </c>
      <c r="O49" s="335" t="s">
        <v>76</v>
      </c>
      <c r="P49" s="76">
        <v>84.953919589999998</v>
      </c>
      <c r="Q49" s="335" t="s">
        <v>76</v>
      </c>
      <c r="R49" s="76">
        <v>131.36898009009107</v>
      </c>
      <c r="S49" s="76" t="s">
        <v>76</v>
      </c>
      <c r="T49" s="76">
        <v>142</v>
      </c>
      <c r="U49" s="76" t="s">
        <v>76</v>
      </c>
      <c r="V49" s="76">
        <v>83.567992099999998</v>
      </c>
      <c r="W49" s="76" t="s">
        <v>76</v>
      </c>
      <c r="X49" s="335"/>
      <c r="Y49" s="100">
        <v>2.7754524726126699</v>
      </c>
      <c r="Z49" s="99"/>
      <c r="AA49" s="100">
        <v>4.7795351422285446</v>
      </c>
      <c r="AB49" s="100"/>
      <c r="AC49" s="100">
        <v>6.1753909137642999</v>
      </c>
      <c r="AD49" s="100"/>
      <c r="AE49" s="100">
        <v>5.6530214424951266</v>
      </c>
      <c r="AF49" s="100"/>
      <c r="AG49" s="100">
        <v>2.3425787106446778</v>
      </c>
      <c r="AH49" s="140"/>
      <c r="AI49" s="100">
        <f t="shared" si="26"/>
        <v>4.4402420574886534</v>
      </c>
      <c r="AJ49" s="100"/>
      <c r="AK49" s="100">
        <f t="shared" si="27"/>
        <v>2.2520364159080017</v>
      </c>
      <c r="AL49" s="100"/>
      <c r="AM49" s="100">
        <f t="shared" si="28"/>
        <v>1.0840577720079825</v>
      </c>
      <c r="AN49" s="102">
        <f t="shared" si="29"/>
        <v>0.93745060786786949</v>
      </c>
      <c r="AP49" s="102">
        <f t="shared" si="30"/>
        <v>0.72671443193449337</v>
      </c>
      <c r="AR49" s="102">
        <f>V49/SUM(V$44:V$51)*100</f>
        <v>0.51017147223920489</v>
      </c>
    </row>
    <row r="50" spans="1:48" s="4" customFormat="1" ht="12">
      <c r="A50" s="148" t="s">
        <v>118</v>
      </c>
      <c r="B50" s="76">
        <v>20200.296482498805</v>
      </c>
      <c r="C50" s="140"/>
      <c r="D50" s="76">
        <v>18041.608936662928</v>
      </c>
      <c r="E50" s="83"/>
      <c r="F50" s="76">
        <v>15878.866937124367</v>
      </c>
      <c r="G50" s="140"/>
      <c r="H50" s="76">
        <v>10107</v>
      </c>
      <c r="I50" s="343"/>
      <c r="J50" s="76">
        <v>5068</v>
      </c>
      <c r="K50" s="335"/>
      <c r="L50" s="76">
        <v>4124</v>
      </c>
      <c r="M50" s="335"/>
      <c r="N50" s="76">
        <v>2571</v>
      </c>
      <c r="O50" s="335"/>
      <c r="P50" s="76">
        <v>1880.9919580000001</v>
      </c>
      <c r="Q50" s="335"/>
      <c r="R50" s="76">
        <v>4155.5604700248987</v>
      </c>
      <c r="S50" s="76"/>
      <c r="T50" s="76">
        <v>5228</v>
      </c>
      <c r="U50" s="76"/>
      <c r="V50" s="76">
        <v>3679.7187470799995</v>
      </c>
      <c r="W50" s="76"/>
      <c r="X50" s="335"/>
      <c r="Y50" s="100">
        <v>41.457170443468321</v>
      </c>
      <c r="Z50" s="99"/>
      <c r="AA50" s="100">
        <v>37.390469386242017</v>
      </c>
      <c r="AB50" s="100"/>
      <c r="AC50" s="100">
        <v>38.275986079490266</v>
      </c>
      <c r="AD50" s="100"/>
      <c r="AE50" s="100">
        <v>38.630890952872377</v>
      </c>
      <c r="AF50" s="100"/>
      <c r="AG50" s="100">
        <v>36.113193403298354</v>
      </c>
      <c r="AH50" s="140"/>
      <c r="AI50" s="100">
        <f t="shared" si="26"/>
        <v>31.195158850226928</v>
      </c>
      <c r="AJ50" s="100"/>
      <c r="AK50" s="100">
        <f t="shared" si="27"/>
        <v>30.797795879252515</v>
      </c>
      <c r="AL50" s="100"/>
      <c r="AM50" s="100">
        <f t="shared" si="28"/>
        <v>24.00247052749803</v>
      </c>
      <c r="AN50" s="102">
        <f t="shared" si="29"/>
        <v>29.654129049224238</v>
      </c>
      <c r="AP50" s="102">
        <f t="shared" si="30"/>
        <v>26.755373592630498</v>
      </c>
      <c r="AR50" s="102">
        <f>V50/SUM(V$44:V$51)*100</f>
        <v>22.464193328680036</v>
      </c>
    </row>
    <row r="51" spans="1:48" s="4" customFormat="1" ht="12">
      <c r="A51" s="148" t="s">
        <v>152</v>
      </c>
      <c r="B51" s="76">
        <v>212.53056555226823</v>
      </c>
      <c r="C51" s="141" t="s">
        <v>76</v>
      </c>
      <c r="D51" s="76">
        <v>67.926354654335682</v>
      </c>
      <c r="E51" s="83" t="s">
        <v>76</v>
      </c>
      <c r="F51" s="76">
        <v>0</v>
      </c>
      <c r="G51" s="141"/>
      <c r="H51" s="76">
        <v>0</v>
      </c>
      <c r="I51" s="336"/>
      <c r="J51" s="76">
        <v>47</v>
      </c>
      <c r="K51" s="335" t="s">
        <v>76</v>
      </c>
      <c r="L51" s="76">
        <v>84</v>
      </c>
      <c r="M51" s="335" t="s">
        <v>76</v>
      </c>
      <c r="N51" s="76">
        <v>50</v>
      </c>
      <c r="O51" s="335" t="s">
        <v>76</v>
      </c>
      <c r="P51" s="76">
        <v>24.95764183</v>
      </c>
      <c r="Q51" s="335" t="s">
        <v>76</v>
      </c>
      <c r="R51" s="76">
        <v>42.429408006244728</v>
      </c>
      <c r="S51" s="76" t="s">
        <v>76</v>
      </c>
      <c r="T51" s="76">
        <v>46</v>
      </c>
      <c r="U51" s="76" t="s">
        <v>76</v>
      </c>
      <c r="V51" s="76">
        <v>15.05628518</v>
      </c>
      <c r="W51" s="76" t="s">
        <v>76</v>
      </c>
      <c r="X51" s="335"/>
      <c r="Y51" s="100">
        <v>0.4361775525513068</v>
      </c>
      <c r="Z51" s="99"/>
      <c r="AA51" s="100">
        <v>0.14077448930071593</v>
      </c>
      <c r="AB51" s="100"/>
      <c r="AC51" s="100">
        <v>0</v>
      </c>
      <c r="AD51" s="100"/>
      <c r="AE51" s="100">
        <v>0</v>
      </c>
      <c r="AF51" s="100"/>
      <c r="AG51" s="100">
        <v>0.13118440779610194</v>
      </c>
      <c r="AI51" s="100">
        <f t="shared" si="26"/>
        <v>0.63540090771558244</v>
      </c>
      <c r="AJ51" s="100"/>
      <c r="AK51" s="100">
        <f t="shared" si="27"/>
        <v>0.59894585529468136</v>
      </c>
      <c r="AL51" s="100"/>
      <c r="AM51" s="100">
        <f t="shared" si="28"/>
        <v>0.3184729524826746</v>
      </c>
      <c r="AN51" s="102">
        <f t="shared" si="29"/>
        <v>0.30277676129974124</v>
      </c>
      <c r="AP51" s="102">
        <f>T51/SUM(T$44:T$51)*100</f>
        <v>0.2354145342886387</v>
      </c>
      <c r="AR51" s="102">
        <f>V51/SUM(V$44:V$51)*100</f>
        <v>9.1916617639230341E-2</v>
      </c>
    </row>
    <row r="52" spans="1:48" s="4" customFormat="1" ht="12">
      <c r="A52" s="148" t="s">
        <v>3</v>
      </c>
      <c r="B52" s="76">
        <v>53.648725297577407</v>
      </c>
      <c r="C52" s="141" t="s">
        <v>76</v>
      </c>
      <c r="D52" s="76">
        <v>61.79797463992675</v>
      </c>
      <c r="E52" s="83" t="s">
        <v>76</v>
      </c>
      <c r="F52" s="76">
        <v>164.48256011577138</v>
      </c>
      <c r="G52" s="141" t="s">
        <v>76</v>
      </c>
      <c r="H52" s="76">
        <v>129</v>
      </c>
      <c r="I52" s="342" t="s">
        <v>76</v>
      </c>
      <c r="J52" s="76">
        <v>91</v>
      </c>
      <c r="K52" s="335" t="s">
        <v>76</v>
      </c>
      <c r="L52" s="76">
        <v>365</v>
      </c>
      <c r="M52" s="335" t="s">
        <v>76</v>
      </c>
      <c r="N52" s="76">
        <v>700</v>
      </c>
      <c r="O52" s="335"/>
      <c r="P52" s="76">
        <v>556.64566479999996</v>
      </c>
      <c r="Q52" s="335" t="s">
        <v>76</v>
      </c>
      <c r="R52" s="76">
        <v>632.40740541044727</v>
      </c>
      <c r="S52" s="76"/>
      <c r="T52" s="76">
        <v>664</v>
      </c>
      <c r="U52" s="76"/>
      <c r="V52" s="76">
        <v>748.21508347999998</v>
      </c>
      <c r="W52" s="76" t="s">
        <v>76</v>
      </c>
      <c r="X52" s="335"/>
      <c r="Y52" s="98" t="s">
        <v>74</v>
      </c>
      <c r="Z52" s="100"/>
      <c r="AA52" s="98" t="s">
        <v>74</v>
      </c>
      <c r="AB52" s="99"/>
      <c r="AC52" s="98" t="s">
        <v>74</v>
      </c>
      <c r="AD52" s="99"/>
      <c r="AE52" s="98" t="s">
        <v>74</v>
      </c>
      <c r="AF52" s="99"/>
      <c r="AG52" s="102" t="s">
        <v>74</v>
      </c>
      <c r="AH52" s="141"/>
      <c r="AI52" s="102" t="s">
        <v>74</v>
      </c>
      <c r="AJ52" s="102"/>
      <c r="AK52" s="98" t="s">
        <v>74</v>
      </c>
      <c r="AL52" s="98"/>
      <c r="AM52" s="98" t="s">
        <v>74</v>
      </c>
      <c r="AN52" s="98" t="s">
        <v>74</v>
      </c>
      <c r="AP52" s="98" t="s">
        <v>74</v>
      </c>
      <c r="AR52" s="98" t="s">
        <v>74</v>
      </c>
    </row>
    <row r="53" spans="1:48" s="4" customFormat="1" ht="6.6" customHeight="1">
      <c r="A53" s="45"/>
      <c r="B53" s="80"/>
      <c r="C53" s="84"/>
      <c r="D53" s="80"/>
      <c r="E53" s="84"/>
      <c r="F53" s="80"/>
      <c r="G53" s="84"/>
      <c r="H53" s="80"/>
      <c r="I53" s="337"/>
      <c r="J53" s="84"/>
      <c r="K53" s="337"/>
      <c r="L53" s="84"/>
      <c r="M53" s="337"/>
      <c r="N53" s="84"/>
      <c r="O53" s="337"/>
      <c r="P53" s="84"/>
      <c r="Q53" s="337"/>
      <c r="R53" s="84"/>
      <c r="S53" s="84"/>
      <c r="T53" s="84"/>
      <c r="U53" s="84"/>
      <c r="V53" s="84"/>
      <c r="W53" s="84"/>
      <c r="X53" s="337"/>
      <c r="Y53" s="101"/>
      <c r="Z53" s="101"/>
      <c r="AA53" s="103"/>
      <c r="AB53" s="103"/>
      <c r="AC53" s="103"/>
      <c r="AD53" s="103"/>
      <c r="AE53" s="103"/>
      <c r="AF53" s="103"/>
      <c r="AG53" s="84"/>
      <c r="AH53" s="84"/>
      <c r="AI53" s="84"/>
      <c r="AJ53" s="84"/>
    </row>
    <row r="54" spans="1:48" s="9" customFormat="1" ht="12" customHeight="1">
      <c r="A54" s="176" t="s">
        <v>214</v>
      </c>
      <c r="B54" s="78">
        <v>48779.348686042023</v>
      </c>
      <c r="C54" s="92"/>
      <c r="D54" s="78">
        <v>48313.690055196195</v>
      </c>
      <c r="E54" s="92"/>
      <c r="F54" s="78">
        <v>41649.676185559343</v>
      </c>
      <c r="G54" s="92"/>
      <c r="H54" s="78">
        <v>26292</v>
      </c>
      <c r="I54" s="338"/>
      <c r="J54" s="78">
        <v>16432</v>
      </c>
      <c r="K54" s="338"/>
      <c r="L54" s="78">
        <f>SUM(L55:L62)</f>
        <v>13585</v>
      </c>
      <c r="M54" s="341"/>
      <c r="N54" s="78">
        <f t="shared" ref="N54:R54" si="31">SUM(N55:N62)</f>
        <v>9048</v>
      </c>
      <c r="O54" s="341"/>
      <c r="P54" s="78">
        <f t="shared" si="31"/>
        <v>8393.2832139999991</v>
      </c>
      <c r="Q54" s="338"/>
      <c r="R54" s="78">
        <f t="shared" si="31"/>
        <v>14645.836911726064</v>
      </c>
      <c r="S54" s="78"/>
      <c r="T54" s="78">
        <f t="shared" ref="T54:V54" si="32">SUM(T55:T62)</f>
        <v>20205</v>
      </c>
      <c r="U54" s="78"/>
      <c r="V54" s="78">
        <f t="shared" si="32"/>
        <v>17128.588477000008</v>
      </c>
      <c r="W54" s="78"/>
      <c r="X54" s="338"/>
      <c r="Y54" s="104">
        <v>100</v>
      </c>
      <c r="Z54" s="100"/>
      <c r="AA54" s="104">
        <v>100</v>
      </c>
      <c r="AB54" s="104"/>
      <c r="AC54" s="104">
        <v>99.999999999999957</v>
      </c>
      <c r="AD54" s="104"/>
      <c r="AE54" s="104">
        <v>100</v>
      </c>
      <c r="AF54" s="104"/>
      <c r="AG54" s="104">
        <v>100</v>
      </c>
      <c r="AH54" s="92"/>
      <c r="AI54" s="104">
        <f>SUM(AI55:AI61)</f>
        <v>100</v>
      </c>
      <c r="AJ54" s="104"/>
      <c r="AK54" s="104">
        <f>SUM(AK55:AK61)</f>
        <v>100</v>
      </c>
      <c r="AL54" s="104"/>
      <c r="AM54" s="104">
        <f t="shared" ref="AM54:AN54" si="33">SUM(AM55:AM61)</f>
        <v>100</v>
      </c>
      <c r="AN54" s="104">
        <f t="shared" si="33"/>
        <v>100</v>
      </c>
      <c r="AP54" s="104">
        <f t="shared" ref="AP54:AR54" si="34">SUM(AP55:AP61)</f>
        <v>100.00000000000001</v>
      </c>
      <c r="AR54" s="104">
        <f>SUM(AR55:AR61)</f>
        <v>100.00000000000001</v>
      </c>
    </row>
    <row r="55" spans="1:48" s="4" customFormat="1" ht="12">
      <c r="A55" s="178" t="s">
        <v>5</v>
      </c>
      <c r="B55" s="76">
        <v>1091.6207551587513</v>
      </c>
      <c r="C55" s="140"/>
      <c r="D55" s="76">
        <v>798.92015728869785</v>
      </c>
      <c r="E55" s="140"/>
      <c r="F55" s="76">
        <v>1046.0635976401857</v>
      </c>
      <c r="G55" s="140"/>
      <c r="H55" s="76">
        <v>670</v>
      </c>
      <c r="I55" s="343"/>
      <c r="J55" s="76">
        <v>487</v>
      </c>
      <c r="K55" s="335"/>
      <c r="L55" s="76">
        <v>381</v>
      </c>
      <c r="M55" s="335" t="s">
        <v>76</v>
      </c>
      <c r="N55" s="76">
        <v>244</v>
      </c>
      <c r="O55" s="335" t="s">
        <v>76</v>
      </c>
      <c r="P55" s="76">
        <v>230</v>
      </c>
      <c r="Q55" s="335" t="s">
        <v>76</v>
      </c>
      <c r="R55" s="76">
        <v>539.18306591561225</v>
      </c>
      <c r="S55" s="76" t="s">
        <v>76</v>
      </c>
      <c r="T55" s="76">
        <v>1202</v>
      </c>
      <c r="U55" s="76"/>
      <c r="V55" s="76">
        <v>290.29579254000004</v>
      </c>
      <c r="W55" s="76" t="s">
        <v>76</v>
      </c>
      <c r="X55" s="335"/>
      <c r="Y55" s="100">
        <v>2.240176625939954</v>
      </c>
      <c r="Z55" s="101"/>
      <c r="AA55" s="100">
        <v>1.6557281442039724</v>
      </c>
      <c r="AB55" s="100"/>
      <c r="AC55" s="100">
        <v>2.5218782304845462</v>
      </c>
      <c r="AD55" s="100"/>
      <c r="AE55" s="100">
        <v>2.5593032583368349</v>
      </c>
      <c r="AF55" s="100"/>
      <c r="AG55" s="100">
        <v>2.9661275556911808</v>
      </c>
      <c r="AH55" s="140"/>
      <c r="AI55" s="100">
        <f t="shared" ref="AI55:AI61" si="35">L55/SUM($L$55:$L$61)*100</f>
        <v>2.8642309427153809</v>
      </c>
      <c r="AJ55" s="100"/>
      <c r="AK55" s="100">
        <f t="shared" ref="AK55:AK61" si="36">N55/SUM($N$55:$N$61)*100</f>
        <v>2.8685633670350339</v>
      </c>
      <c r="AL55" s="100"/>
      <c r="AM55" s="100">
        <f t="shared" ref="AM55:AM61" si="37">P55/SUM($P$55:$P$61)*100</f>
        <v>2.9183064959705685</v>
      </c>
      <c r="AN55" s="100">
        <f t="shared" ref="AN55:AN61" si="38">R55/SUM($R$55:$R$61)*100</f>
        <v>3.8169249533995244</v>
      </c>
      <c r="AO55" s="100"/>
      <c r="AP55" s="100">
        <f>T55/SUM(T$55:T$61)*100</f>
        <v>6.0990460726608484</v>
      </c>
      <c r="AQ55" s="100"/>
      <c r="AR55" s="100">
        <f>V55/SUM(V$55:V$61)*100</f>
        <v>1.7613543873853732</v>
      </c>
      <c r="AS55" s="100"/>
    </row>
    <row r="56" spans="1:48" s="4" customFormat="1" ht="12">
      <c r="A56" s="148" t="s">
        <v>6</v>
      </c>
      <c r="B56" s="76">
        <v>13962.070064928208</v>
      </c>
      <c r="C56" s="141"/>
      <c r="D56" s="76">
        <v>14158.431844733395</v>
      </c>
      <c r="E56" s="141"/>
      <c r="F56" s="76">
        <v>13636.384184321189</v>
      </c>
      <c r="G56" s="141"/>
      <c r="H56" s="76">
        <v>9773</v>
      </c>
      <c r="I56" s="342"/>
      <c r="J56" s="76">
        <v>1645</v>
      </c>
      <c r="K56" s="335"/>
      <c r="L56" s="76">
        <v>1013</v>
      </c>
      <c r="M56" s="335"/>
      <c r="N56" s="76">
        <v>858</v>
      </c>
      <c r="O56" s="335"/>
      <c r="P56" s="76">
        <v>1003.930955</v>
      </c>
      <c r="Q56" s="335"/>
      <c r="R56" s="76">
        <v>1554.2793833063997</v>
      </c>
      <c r="S56" s="76"/>
      <c r="T56" s="76">
        <v>2370</v>
      </c>
      <c r="U56" s="76"/>
      <c r="V56" s="76">
        <v>1523.0408443400004</v>
      </c>
      <c r="W56" s="76"/>
      <c r="X56" s="335"/>
      <c r="Y56" s="100">
        <v>28.652352807857255</v>
      </c>
      <c r="Z56" s="99"/>
      <c r="AA56" s="100">
        <v>29.342749546682999</v>
      </c>
      <c r="AB56" s="100"/>
      <c r="AC56" s="100">
        <v>32.874961421602066</v>
      </c>
      <c r="AD56" s="100"/>
      <c r="AE56" s="100">
        <v>37.331448871232666</v>
      </c>
      <c r="AF56" s="100"/>
      <c r="AG56" s="100">
        <v>10.03967043027159</v>
      </c>
      <c r="AH56" s="141"/>
      <c r="AI56" s="100">
        <f t="shared" si="35"/>
        <v>7.6153961810254094</v>
      </c>
      <c r="AJ56" s="100"/>
      <c r="AK56" s="100">
        <f t="shared" si="36"/>
        <v>10.086997413590407</v>
      </c>
      <c r="AL56" s="100"/>
      <c r="AM56" s="100">
        <f t="shared" si="37"/>
        <v>12.738166206445376</v>
      </c>
      <c r="AN56" s="100">
        <f t="shared" si="38"/>
        <v>11.002882207775292</v>
      </c>
      <c r="AP56" s="100">
        <f t="shared" ref="AP56:AP60" si="39">T56/SUM(T$55:T$61)*100</f>
        <v>12.02557337121981</v>
      </c>
      <c r="AR56" s="100">
        <f>V56/SUM(V$55:V$61)*100</f>
        <v>9.2409698737736399</v>
      </c>
    </row>
    <row r="57" spans="1:48" s="4" customFormat="1" ht="12">
      <c r="A57" s="148" t="s">
        <v>7</v>
      </c>
      <c r="B57" s="76">
        <v>18027.076736642754</v>
      </c>
      <c r="C57" s="141"/>
      <c r="D57" s="76">
        <v>18420.578201502252</v>
      </c>
      <c r="E57" s="141"/>
      <c r="F57" s="76">
        <v>15251.637986969799</v>
      </c>
      <c r="G57" s="141"/>
      <c r="H57" s="76">
        <v>10086</v>
      </c>
      <c r="I57" s="342"/>
      <c r="J57" s="76">
        <v>7938</v>
      </c>
      <c r="K57" s="335"/>
      <c r="L57" s="76">
        <v>6390</v>
      </c>
      <c r="M57" s="335"/>
      <c r="N57" s="76">
        <v>3959</v>
      </c>
      <c r="O57" s="335"/>
      <c r="P57" s="76">
        <v>3666.3522589999998</v>
      </c>
      <c r="Q57" s="335"/>
      <c r="R57" s="76">
        <v>6583.4712222423605</v>
      </c>
      <c r="S57" s="76"/>
      <c r="T57" s="76">
        <v>9274</v>
      </c>
      <c r="U57" s="76"/>
      <c r="V57" s="76">
        <v>10041.97092886001</v>
      </c>
      <c r="W57" s="76"/>
      <c r="X57" s="335"/>
      <c r="Y57" s="100">
        <v>36.994382663217223</v>
      </c>
      <c r="Z57" s="99"/>
      <c r="AA57" s="100">
        <v>38.175867115737553</v>
      </c>
      <c r="AB57" s="100"/>
      <c r="AC57" s="100">
        <v>36.769058693313134</v>
      </c>
      <c r="AD57" s="100"/>
      <c r="AE57" s="100">
        <v>38.527063676993009</v>
      </c>
      <c r="AF57" s="100"/>
      <c r="AG57" s="100">
        <v>48.440646933170584</v>
      </c>
      <c r="AH57" s="141"/>
      <c r="AI57" s="100">
        <f t="shared" si="35"/>
        <v>48.037889039242224</v>
      </c>
      <c r="AJ57" s="100"/>
      <c r="AK57" s="100">
        <f t="shared" si="36"/>
        <v>46.543616270867624</v>
      </c>
      <c r="AL57" s="100"/>
      <c r="AM57" s="100">
        <f t="shared" si="37"/>
        <v>46.519737451982898</v>
      </c>
      <c r="AN57" s="100">
        <f t="shared" si="38"/>
        <v>46.604979229999458</v>
      </c>
      <c r="AP57" s="100">
        <f t="shared" si="39"/>
        <v>47.057032677085445</v>
      </c>
      <c r="AR57" s="100">
        <f>V57/SUM(V$55:V$61)*100</f>
        <v>60.929128179171876</v>
      </c>
    </row>
    <row r="58" spans="1:48" s="4" customFormat="1" ht="13.5">
      <c r="A58" s="144" t="s">
        <v>163</v>
      </c>
      <c r="B58" s="76">
        <v>787.39526908787343</v>
      </c>
      <c r="C58" s="140"/>
      <c r="D58" s="76">
        <v>761.99665926206717</v>
      </c>
      <c r="E58" s="84"/>
      <c r="F58" s="76">
        <v>592.04140882672471</v>
      </c>
      <c r="G58" s="84"/>
      <c r="H58" s="76">
        <v>342</v>
      </c>
      <c r="I58" s="337" t="s">
        <v>76</v>
      </c>
      <c r="J58" s="76">
        <v>257</v>
      </c>
      <c r="K58" s="335" t="s">
        <v>76</v>
      </c>
      <c r="L58" s="76">
        <v>249</v>
      </c>
      <c r="M58" s="335" t="s">
        <v>76</v>
      </c>
      <c r="N58" s="76">
        <v>166</v>
      </c>
      <c r="O58" s="335" t="s">
        <v>76</v>
      </c>
      <c r="P58" s="76">
        <v>69</v>
      </c>
      <c r="Q58" s="335" t="s">
        <v>76</v>
      </c>
      <c r="R58" s="76">
        <v>221.0843668874052</v>
      </c>
      <c r="S58" s="76" t="s">
        <v>76</v>
      </c>
      <c r="T58" s="76">
        <v>548</v>
      </c>
      <c r="U58" s="76" t="s">
        <v>76</v>
      </c>
      <c r="V58" s="76">
        <v>28.895082500000001</v>
      </c>
      <c r="W58" s="76" t="s">
        <v>76</v>
      </c>
      <c r="X58" s="335"/>
      <c r="Y58" s="100">
        <v>1.6158583178732571</v>
      </c>
      <c r="Z58" s="99"/>
      <c r="AA58" s="100">
        <v>1.5792057604495966</v>
      </c>
      <c r="AB58" s="100"/>
      <c r="AC58" s="100">
        <v>1.4273093374377077</v>
      </c>
      <c r="AD58" s="100"/>
      <c r="AE58" s="100">
        <v>1.306390618434623</v>
      </c>
      <c r="AF58" s="100"/>
      <c r="AG58" s="100">
        <v>1.6</v>
      </c>
      <c r="AH58" s="84"/>
      <c r="AI58" s="100">
        <f t="shared" si="35"/>
        <v>1.8718989625620206</v>
      </c>
      <c r="AJ58" s="100"/>
      <c r="AK58" s="100">
        <f t="shared" si="36"/>
        <v>1.951563602163179</v>
      </c>
      <c r="AL58" s="100"/>
      <c r="AM58" s="100">
        <f t="shared" si="37"/>
        <v>0.87549194879117054</v>
      </c>
      <c r="AN58" s="100">
        <f t="shared" si="38"/>
        <v>1.5650759271270323</v>
      </c>
      <c r="AP58" s="100">
        <f t="shared" si="39"/>
        <v>2.7805967119951291</v>
      </c>
      <c r="AR58" s="100">
        <f>V58/SUM(V$55:V$61)*100</f>
        <v>0.17531938678795883</v>
      </c>
    </row>
    <row r="59" spans="1:48" s="4" customFormat="1" ht="24">
      <c r="A59" s="144" t="s">
        <v>119</v>
      </c>
      <c r="B59" s="76">
        <v>1776.1428333641913</v>
      </c>
      <c r="C59" s="140"/>
      <c r="D59" s="76">
        <v>4402.039575145498</v>
      </c>
      <c r="E59" s="84"/>
      <c r="F59" s="76">
        <v>2771.4390599525218</v>
      </c>
      <c r="G59" s="140"/>
      <c r="H59" s="76">
        <v>1760</v>
      </c>
      <c r="I59" s="343"/>
      <c r="J59" s="76">
        <v>70</v>
      </c>
      <c r="K59" s="335" t="s">
        <v>76</v>
      </c>
      <c r="L59" s="76">
        <v>125</v>
      </c>
      <c r="M59" s="335" t="s">
        <v>76</v>
      </c>
      <c r="N59" s="76">
        <v>117</v>
      </c>
      <c r="O59" s="335" t="s">
        <v>76</v>
      </c>
      <c r="P59" s="76">
        <v>25</v>
      </c>
      <c r="Q59" s="335" t="s">
        <v>76</v>
      </c>
      <c r="R59" s="76">
        <v>84.833982893630619</v>
      </c>
      <c r="S59" s="76" t="s">
        <v>76</v>
      </c>
      <c r="T59" s="76">
        <v>0</v>
      </c>
      <c r="U59" s="76"/>
      <c r="V59" s="76">
        <v>44.552264819999998</v>
      </c>
      <c r="W59" s="76" t="s">
        <v>76</v>
      </c>
      <c r="X59" s="335"/>
      <c r="Y59" s="100">
        <v>3.6449230566842674</v>
      </c>
      <c r="Z59" s="99"/>
      <c r="AA59" s="100">
        <v>9.1230403313435193</v>
      </c>
      <c r="AB59" s="100"/>
      <c r="AC59" s="100">
        <v>6.6814597584466409</v>
      </c>
      <c r="AD59" s="100"/>
      <c r="AE59" s="100">
        <v>6.7229458726460134</v>
      </c>
      <c r="AF59" s="100"/>
      <c r="AG59" s="100">
        <v>0.42722001830942935</v>
      </c>
      <c r="AH59" s="140"/>
      <c r="AI59" s="100">
        <f t="shared" si="35"/>
        <v>0.93970831453916692</v>
      </c>
      <c r="AJ59" s="100"/>
      <c r="AK59" s="100">
        <f t="shared" si="36"/>
        <v>1.3754996473077827</v>
      </c>
      <c r="AL59" s="100"/>
      <c r="AM59" s="100">
        <f t="shared" si="37"/>
        <v>0.3172072278228879</v>
      </c>
      <c r="AN59" s="100">
        <f t="shared" si="38"/>
        <v>0.60054732181378623</v>
      </c>
      <c r="AP59" s="100">
        <f t="shared" si="39"/>
        <v>0</v>
      </c>
      <c r="AR59" s="100">
        <f>V59/SUM(V$55:V$61)*100</f>
        <v>0.27031851347914132</v>
      </c>
    </row>
    <row r="60" spans="1:48" s="4" customFormat="1" ht="12">
      <c r="A60" s="255" t="s">
        <v>96</v>
      </c>
      <c r="B60" s="76">
        <v>12218.105293014687</v>
      </c>
      <c r="C60" s="141"/>
      <c r="D60" s="76">
        <v>8843.8903109096864</v>
      </c>
      <c r="E60" s="84"/>
      <c r="F60" s="76">
        <v>7438.3679411388957</v>
      </c>
      <c r="G60" s="141"/>
      <c r="H60" s="76">
        <v>3233</v>
      </c>
      <c r="I60" s="342"/>
      <c r="J60" s="76">
        <v>4620</v>
      </c>
      <c r="K60" s="335"/>
      <c r="L60" s="76">
        <v>3842</v>
      </c>
      <c r="M60" s="335"/>
      <c r="N60" s="76">
        <v>2452</v>
      </c>
      <c r="O60" s="335"/>
      <c r="P60" s="76">
        <v>2309</v>
      </c>
      <c r="Q60" s="335"/>
      <c r="R60" s="76">
        <v>3957.375949010519</v>
      </c>
      <c r="S60" s="76"/>
      <c r="T60" s="76">
        <v>4668</v>
      </c>
      <c r="U60" s="76"/>
      <c r="V60" s="76">
        <v>3265.2434937400003</v>
      </c>
      <c r="W60" s="76"/>
      <c r="X60" s="335"/>
      <c r="Y60" s="100">
        <v>25.07346416906876</v>
      </c>
      <c r="Z60" s="99"/>
      <c r="AA60" s="100">
        <v>18.32858760469923</v>
      </c>
      <c r="AB60" s="100"/>
      <c r="AC60" s="100">
        <v>17.932617312570653</v>
      </c>
      <c r="AD60" s="100"/>
      <c r="AE60" s="100">
        <v>12.349593185377593</v>
      </c>
      <c r="AF60" s="100"/>
      <c r="AG60" s="100">
        <v>28.196521208422336</v>
      </c>
      <c r="AH60" s="141"/>
      <c r="AI60" s="100">
        <f t="shared" si="35"/>
        <v>28.882874755675836</v>
      </c>
      <c r="AJ60" s="100"/>
      <c r="AK60" s="100">
        <f t="shared" si="36"/>
        <v>28.826710557253705</v>
      </c>
      <c r="AL60" s="100"/>
      <c r="AM60" s="100">
        <f t="shared" si="37"/>
        <v>29.297259561721923</v>
      </c>
      <c r="AN60" s="100">
        <f t="shared" si="38"/>
        <v>28.014616861363866</v>
      </c>
      <c r="AP60" s="100">
        <f t="shared" si="39"/>
        <v>23.685812867870915</v>
      </c>
      <c r="AR60" s="100">
        <f>V60/SUM(V$55:V$61)*100</f>
        <v>19.811692423299675</v>
      </c>
    </row>
    <row r="61" spans="1:48" s="4" customFormat="1" ht="24">
      <c r="A61" s="144" t="s">
        <v>90</v>
      </c>
      <c r="B61" s="76">
        <v>866.81613277586644</v>
      </c>
      <c r="C61" s="141"/>
      <c r="D61" s="76">
        <v>866.03533171466415</v>
      </c>
      <c r="E61" s="84"/>
      <c r="F61" s="76">
        <v>743.61011457986478</v>
      </c>
      <c r="G61" s="141"/>
      <c r="H61" s="76">
        <v>315</v>
      </c>
      <c r="I61" s="342" t="s">
        <v>76</v>
      </c>
      <c r="J61" s="76">
        <v>1370</v>
      </c>
      <c r="K61" s="335"/>
      <c r="L61" s="76">
        <v>1302</v>
      </c>
      <c r="M61" s="335"/>
      <c r="N61" s="76">
        <v>710</v>
      </c>
      <c r="O61" s="335"/>
      <c r="P61" s="76">
        <v>578</v>
      </c>
      <c r="Q61" s="335"/>
      <c r="R61" s="76">
        <v>1185.8832972813484</v>
      </c>
      <c r="S61" s="76"/>
      <c r="T61" s="76">
        <v>1646</v>
      </c>
      <c r="U61" s="76"/>
      <c r="V61" s="76">
        <v>1287.3976495000002</v>
      </c>
      <c r="W61" s="76"/>
      <c r="X61" s="335"/>
      <c r="Y61" s="100">
        <v>1.778842359359287</v>
      </c>
      <c r="Z61" s="99"/>
      <c r="AA61" s="100">
        <v>1.7948214968831127</v>
      </c>
      <c r="AB61" s="100"/>
      <c r="AC61" s="100">
        <v>1.79271524614522</v>
      </c>
      <c r="AD61" s="100"/>
      <c r="AE61" s="100">
        <v>1.2032545169792581</v>
      </c>
      <c r="AF61" s="100"/>
      <c r="AG61" s="100">
        <v>8.3552029295086978</v>
      </c>
      <c r="AH61" s="141"/>
      <c r="AI61" s="100">
        <f t="shared" si="35"/>
        <v>9.788001804239963</v>
      </c>
      <c r="AJ61" s="100"/>
      <c r="AK61" s="100">
        <f t="shared" si="36"/>
        <v>8.3470491417822714</v>
      </c>
      <c r="AL61" s="100"/>
      <c r="AM61" s="100">
        <f t="shared" si="37"/>
        <v>7.3338311072651683</v>
      </c>
      <c r="AN61" s="100">
        <f t="shared" si="38"/>
        <v>8.3949734985210362</v>
      </c>
      <c r="AP61" s="100">
        <f>T61/SUM(T$55:T$61)*100</f>
        <v>8.3519382991678501</v>
      </c>
      <c r="AR61" s="100">
        <f>V61/SUM(V$55:V$61)*100</f>
        <v>7.8112172361023564</v>
      </c>
      <c r="AV61" s="2"/>
    </row>
    <row r="62" spans="1:48" s="4" customFormat="1">
      <c r="A62" s="148" t="s">
        <v>3</v>
      </c>
      <c r="B62" s="76">
        <v>50.121601069700013</v>
      </c>
      <c r="C62" s="141" t="s">
        <v>76</v>
      </c>
      <c r="D62" s="76">
        <v>61.79797463992675</v>
      </c>
      <c r="E62" s="84" t="s">
        <v>76</v>
      </c>
      <c r="F62" s="76">
        <v>170.13189213015468</v>
      </c>
      <c r="G62" s="141" t="s">
        <v>76</v>
      </c>
      <c r="H62" s="76">
        <v>113</v>
      </c>
      <c r="I62" s="342" t="s">
        <v>76</v>
      </c>
      <c r="J62" s="76">
        <v>45</v>
      </c>
      <c r="K62" s="335" t="s">
        <v>76</v>
      </c>
      <c r="L62" s="76">
        <v>283</v>
      </c>
      <c r="M62" s="335" t="s">
        <v>76</v>
      </c>
      <c r="N62" s="76">
        <v>542</v>
      </c>
      <c r="O62" s="335" t="s">
        <v>76</v>
      </c>
      <c r="P62" s="76">
        <v>512</v>
      </c>
      <c r="Q62" s="335" t="s">
        <v>76</v>
      </c>
      <c r="R62" s="76">
        <v>519.7256441887871</v>
      </c>
      <c r="S62" s="76"/>
      <c r="T62" s="76">
        <v>497</v>
      </c>
      <c r="U62" s="76" t="s">
        <v>76</v>
      </c>
      <c r="V62" s="76">
        <v>647.19242069999996</v>
      </c>
      <c r="W62" s="76" t="s">
        <v>76</v>
      </c>
      <c r="X62" s="335"/>
      <c r="Y62" s="98" t="s">
        <v>74</v>
      </c>
      <c r="Z62" s="100"/>
      <c r="AA62" s="98" t="s">
        <v>74</v>
      </c>
      <c r="AB62" s="99"/>
      <c r="AC62" s="98" t="s">
        <v>74</v>
      </c>
      <c r="AD62" s="99"/>
      <c r="AE62" s="98" t="s">
        <v>74</v>
      </c>
      <c r="AF62" s="99"/>
      <c r="AG62" s="102" t="s">
        <v>74</v>
      </c>
      <c r="AH62" s="141"/>
      <c r="AI62" s="102" t="s">
        <v>74</v>
      </c>
      <c r="AJ62" s="102"/>
      <c r="AK62" s="98" t="s">
        <v>74</v>
      </c>
      <c r="AL62" s="98"/>
      <c r="AM62" s="98" t="s">
        <v>74</v>
      </c>
      <c r="AN62" s="98" t="s">
        <v>74</v>
      </c>
      <c r="AO62" s="301"/>
      <c r="AP62" s="98" t="s">
        <v>74</v>
      </c>
      <c r="AQ62" s="301"/>
      <c r="AR62" s="98" t="s">
        <v>74</v>
      </c>
      <c r="AS62" s="301"/>
      <c r="AT62" s="301"/>
      <c r="AU62" s="301"/>
      <c r="AV62" s="274"/>
    </row>
    <row r="63" spans="1:48" s="4" customFormat="1" ht="6.6" customHeight="1">
      <c r="A63" s="44"/>
      <c r="B63" s="79"/>
      <c r="C63" s="86"/>
      <c r="D63" s="79"/>
      <c r="E63" s="86"/>
      <c r="F63" s="79"/>
      <c r="G63" s="85"/>
      <c r="H63" s="79"/>
      <c r="I63" s="339"/>
      <c r="J63" s="85"/>
      <c r="K63" s="339"/>
      <c r="L63" s="85"/>
      <c r="M63" s="339"/>
      <c r="N63" s="85"/>
      <c r="O63" s="339"/>
      <c r="P63" s="85"/>
      <c r="Q63" s="339"/>
      <c r="R63" s="85"/>
      <c r="S63" s="85"/>
      <c r="T63" s="85"/>
      <c r="U63" s="85"/>
      <c r="V63" s="85"/>
      <c r="W63" s="85"/>
      <c r="X63" s="339"/>
      <c r="Y63" s="100"/>
      <c r="Z63" s="100"/>
      <c r="AA63" s="103"/>
      <c r="AB63" s="103"/>
      <c r="AC63" s="103"/>
      <c r="AD63" s="103"/>
      <c r="AE63" s="103"/>
      <c r="AF63" s="103"/>
      <c r="AG63" s="85"/>
      <c r="AH63" s="85"/>
      <c r="AI63" s="85"/>
      <c r="AJ63" s="85"/>
      <c r="AK63" s="418"/>
      <c r="AL63" s="418"/>
      <c r="AM63" s="418"/>
      <c r="AN63" s="418"/>
      <c r="AO63" s="418"/>
      <c r="AP63" s="262"/>
      <c r="AQ63" s="262"/>
      <c r="AR63" s="262"/>
      <c r="AS63" s="262"/>
      <c r="AT63" s="262"/>
      <c r="AU63" s="262"/>
      <c r="AV63" s="273"/>
    </row>
    <row r="64" spans="1:48" s="22" customFormat="1" ht="24">
      <c r="A64" s="171" t="s">
        <v>99</v>
      </c>
      <c r="B64" s="78">
        <v>48779.348686042031</v>
      </c>
      <c r="C64" s="90"/>
      <c r="D64" s="78">
        <v>48313.690055196181</v>
      </c>
      <c r="E64" s="90"/>
      <c r="F64" s="78">
        <v>41649.676185559343</v>
      </c>
      <c r="G64" s="90"/>
      <c r="H64" s="78">
        <v>26292</v>
      </c>
      <c r="I64" s="340"/>
      <c r="J64" s="78">
        <v>16432</v>
      </c>
      <c r="K64" s="340"/>
      <c r="L64" s="78">
        <f>SUM(L65:L71)</f>
        <v>13584.565374391788</v>
      </c>
      <c r="M64" s="341"/>
      <c r="N64" s="78">
        <f t="shared" ref="N64:P64" si="40">SUM(N65:N71)</f>
        <v>9049</v>
      </c>
      <c r="O64" s="341"/>
      <c r="P64" s="78">
        <f t="shared" si="40"/>
        <v>8393.3054608700004</v>
      </c>
      <c r="Q64" s="340"/>
      <c r="R64" s="78">
        <f>SUM(R65:R71)</f>
        <v>14645.836911726028</v>
      </c>
      <c r="S64" s="78"/>
      <c r="T64" s="78">
        <f>SUM(T65:T71)</f>
        <v>20206</v>
      </c>
      <c r="U64" s="78"/>
      <c r="V64" s="78">
        <f>SUM(V65:V71)</f>
        <v>17128.588477000012</v>
      </c>
      <c r="W64" s="78"/>
      <c r="X64" s="340"/>
      <c r="Y64" s="97">
        <v>100</v>
      </c>
      <c r="Z64" s="97"/>
      <c r="AA64" s="97">
        <v>99.999999999999986</v>
      </c>
      <c r="AB64" s="97"/>
      <c r="AC64" s="97">
        <v>99.999999999999986</v>
      </c>
      <c r="AD64" s="97"/>
      <c r="AE64" s="97">
        <v>100</v>
      </c>
      <c r="AF64" s="97"/>
      <c r="AG64" s="97">
        <v>100</v>
      </c>
      <c r="AH64" s="90"/>
      <c r="AI64" s="97">
        <f>SUM(AI65:AI70)</f>
        <v>100</v>
      </c>
      <c r="AJ64" s="97"/>
      <c r="AK64" s="97">
        <f>SUM(AK65:AK70)</f>
        <v>100</v>
      </c>
      <c r="AL64" s="97"/>
      <c r="AM64" s="97">
        <f t="shared" ref="AM64:AN64" si="41">SUM(AM65:AM70)</f>
        <v>100</v>
      </c>
      <c r="AN64" s="97">
        <f t="shared" si="41"/>
        <v>100.00000000000001</v>
      </c>
      <c r="AO64" s="263"/>
      <c r="AP64" s="97">
        <f t="shared" ref="AP64:AR64" si="42">SUM(AP65:AP70)</f>
        <v>100</v>
      </c>
      <c r="AQ64" s="263"/>
      <c r="AR64" s="97">
        <f>SUM(AR65:AR70)</f>
        <v>100</v>
      </c>
      <c r="AS64" s="263"/>
      <c r="AT64" s="264"/>
      <c r="AU64" s="264"/>
      <c r="AV64" s="274"/>
    </row>
    <row r="65" spans="1:48" s="22" customFormat="1">
      <c r="A65" s="148" t="s">
        <v>201</v>
      </c>
      <c r="B65" s="76">
        <v>0</v>
      </c>
      <c r="C65" s="84"/>
      <c r="D65" s="76">
        <v>0</v>
      </c>
      <c r="E65" s="84"/>
      <c r="F65" s="76">
        <v>0</v>
      </c>
      <c r="G65" s="90"/>
      <c r="H65" s="76">
        <v>0</v>
      </c>
      <c r="I65" s="337"/>
      <c r="J65" s="76">
        <v>0</v>
      </c>
      <c r="K65" s="340"/>
      <c r="L65" s="76">
        <v>120.40145679232796</v>
      </c>
      <c r="M65" s="335" t="s">
        <v>76</v>
      </c>
      <c r="N65" s="76">
        <v>10</v>
      </c>
      <c r="O65" s="335" t="s">
        <v>76</v>
      </c>
      <c r="P65" s="76">
        <v>7.69784107</v>
      </c>
      <c r="Q65" s="335" t="s">
        <v>76</v>
      </c>
      <c r="R65" s="76">
        <v>0</v>
      </c>
      <c r="S65" s="76"/>
      <c r="T65" s="76">
        <v>235</v>
      </c>
      <c r="U65" s="76" t="s">
        <v>76</v>
      </c>
      <c r="V65" s="76">
        <v>7.5936919999999999</v>
      </c>
      <c r="W65" s="76" t="s">
        <v>76</v>
      </c>
      <c r="X65" s="340"/>
      <c r="Y65" s="76">
        <v>0</v>
      </c>
      <c r="Z65" s="84"/>
      <c r="AA65" s="76">
        <v>0</v>
      </c>
      <c r="AB65" s="84"/>
      <c r="AC65" s="76">
        <v>0</v>
      </c>
      <c r="AD65" s="90"/>
      <c r="AE65" s="76">
        <v>0</v>
      </c>
      <c r="AF65" s="84"/>
      <c r="AG65" s="76">
        <v>0</v>
      </c>
      <c r="AH65" s="90"/>
      <c r="AI65" s="100">
        <f t="shared" ref="AI65:AI70" si="43">L65/SUM($L$65:$L$70)*100</f>
        <v>0.91423175786807187</v>
      </c>
      <c r="AJ65" s="100"/>
      <c r="AK65" s="100">
        <f t="shared" ref="AK65:AK70" si="44">N65/SUM($N$65:$N$70)*100</f>
        <v>0.12138868657441126</v>
      </c>
      <c r="AL65" s="100"/>
      <c r="AM65" s="100">
        <f t="shared" ref="AM65:AM70" si="45">P65/SUM($P$65:$P$70)*100</f>
        <v>0.10312503365146208</v>
      </c>
      <c r="AN65" s="100">
        <f t="shared" ref="AN65:AN70" si="46">R65/SUM($R$65:$R$70)*100</f>
        <v>0</v>
      </c>
      <c r="AO65" s="263"/>
      <c r="AP65" s="100">
        <f>T65/SUM(T$65:T$70)*100</f>
        <v>1.270064313895044</v>
      </c>
      <c r="AQ65" s="263"/>
      <c r="AR65" s="100">
        <f>V65/SUM(V$65:V$70)*100</f>
        <v>4.9362433923875959E-2</v>
      </c>
      <c r="AS65" s="263"/>
      <c r="AT65" s="264"/>
      <c r="AU65" s="264"/>
      <c r="AV65" s="274"/>
    </row>
    <row r="66" spans="1:48" s="4" customFormat="1" ht="12">
      <c r="A66" s="144" t="s">
        <v>38</v>
      </c>
      <c r="B66" s="76">
        <v>335.86176545217307</v>
      </c>
      <c r="C66" s="141" t="s">
        <v>76</v>
      </c>
      <c r="D66" s="76">
        <v>464.53276823514011</v>
      </c>
      <c r="E66" s="84" t="s">
        <v>76</v>
      </c>
      <c r="F66" s="76">
        <v>295.62828163493202</v>
      </c>
      <c r="G66" s="141" t="s">
        <v>76</v>
      </c>
      <c r="H66" s="76">
        <v>212</v>
      </c>
      <c r="I66" s="342" t="s">
        <v>76</v>
      </c>
      <c r="J66" s="76">
        <v>95</v>
      </c>
      <c r="K66" s="335" t="s">
        <v>76</v>
      </c>
      <c r="L66" s="76">
        <v>255.06057846151907</v>
      </c>
      <c r="M66" s="335" t="s">
        <v>76</v>
      </c>
      <c r="N66" s="76">
        <v>64</v>
      </c>
      <c r="O66" s="335" t="s">
        <v>76</v>
      </c>
      <c r="P66" s="76">
        <v>51.437066299999998</v>
      </c>
      <c r="Q66" s="335" t="s">
        <v>76</v>
      </c>
      <c r="R66" s="76">
        <v>126.4116935781597</v>
      </c>
      <c r="S66" s="76" t="s">
        <v>76</v>
      </c>
      <c r="T66" s="76">
        <v>295</v>
      </c>
      <c r="U66" s="76" t="s">
        <v>76</v>
      </c>
      <c r="V66" s="76">
        <v>239.62866689000001</v>
      </c>
      <c r="W66" s="76" t="s">
        <v>76</v>
      </c>
      <c r="X66" s="335"/>
      <c r="Y66" s="103">
        <v>0.69046801488539433</v>
      </c>
      <c r="Z66" s="99"/>
      <c r="AA66" s="103">
        <v>0.97491865367477804</v>
      </c>
      <c r="AB66" s="100"/>
      <c r="AC66" s="103">
        <v>0.72275168165887294</v>
      </c>
      <c r="AD66" s="100"/>
      <c r="AE66" s="100">
        <v>0.81623224117352633</v>
      </c>
      <c r="AF66" s="100"/>
      <c r="AG66" s="100">
        <v>0.58591340816578263</v>
      </c>
      <c r="AH66" s="141"/>
      <c r="AI66" s="100">
        <f t="shared" si="43"/>
        <v>1.9367247475412643</v>
      </c>
      <c r="AJ66" s="100"/>
      <c r="AK66" s="100">
        <f t="shared" si="44"/>
        <v>0.77688759407623209</v>
      </c>
      <c r="AL66" s="100"/>
      <c r="AM66" s="100">
        <f t="shared" si="45"/>
        <v>0.68908271096846463</v>
      </c>
      <c r="AN66" s="100">
        <f t="shared" si="46"/>
        <v>0.96248005902615963</v>
      </c>
      <c r="AO66" s="263"/>
      <c r="AP66" s="100">
        <f t="shared" ref="AP66:AP69" si="47">T66/SUM(T$65:T$70)*100</f>
        <v>1.5943360536129276</v>
      </c>
      <c r="AQ66" s="263"/>
      <c r="AR66" s="100">
        <f>V66/SUM(V$65:V$70)*100</f>
        <v>1.5576947597590354</v>
      </c>
      <c r="AS66" s="263"/>
      <c r="AT66" s="265"/>
      <c r="AU66" s="265"/>
      <c r="AV66" s="273"/>
    </row>
    <row r="67" spans="1:48" s="4" customFormat="1" ht="12">
      <c r="A67" s="144" t="s">
        <v>81</v>
      </c>
      <c r="B67" s="76">
        <v>1158.7834360190791</v>
      </c>
      <c r="C67" s="141"/>
      <c r="D67" s="76">
        <v>785.967035742593</v>
      </c>
      <c r="E67" s="84"/>
      <c r="F67" s="76">
        <v>1089.5903356273727</v>
      </c>
      <c r="G67" s="141"/>
      <c r="H67" s="76">
        <v>960</v>
      </c>
      <c r="I67" s="342"/>
      <c r="J67" s="76">
        <v>340</v>
      </c>
      <c r="K67" s="335" t="s">
        <v>76</v>
      </c>
      <c r="L67" s="76">
        <v>159.85528473134107</v>
      </c>
      <c r="M67" s="335" t="s">
        <v>76</v>
      </c>
      <c r="N67" s="76">
        <v>94</v>
      </c>
      <c r="O67" s="335" t="s">
        <v>76</v>
      </c>
      <c r="P67" s="76">
        <v>193.3218507</v>
      </c>
      <c r="Q67" s="335" t="s">
        <v>76</v>
      </c>
      <c r="R67" s="76">
        <v>155.66106085335147</v>
      </c>
      <c r="S67" s="76" t="s">
        <v>76</v>
      </c>
      <c r="T67" s="76">
        <v>149</v>
      </c>
      <c r="U67" s="76" t="s">
        <v>76</v>
      </c>
      <c r="V67" s="76">
        <v>429.07887272999994</v>
      </c>
      <c r="W67" s="76" t="s">
        <v>76</v>
      </c>
      <c r="X67" s="335"/>
      <c r="Y67" s="103">
        <v>2.3822387096458737</v>
      </c>
      <c r="Z67" s="99"/>
      <c r="AA67" s="103">
        <v>1.6495153339345432</v>
      </c>
      <c r="AB67" s="100"/>
      <c r="AC67" s="103">
        <v>2.6638291946858392</v>
      </c>
      <c r="AD67" s="100"/>
      <c r="AE67" s="100">
        <v>3.6961459977669122</v>
      </c>
      <c r="AF67" s="100"/>
      <c r="AG67" s="100">
        <v>2.0969532502775379</v>
      </c>
      <c r="AH67" s="141"/>
      <c r="AI67" s="100">
        <f t="shared" si="43"/>
        <v>1.2138123728561687</v>
      </c>
      <c r="AJ67" s="100"/>
      <c r="AK67" s="100">
        <f t="shared" si="44"/>
        <v>1.1410536537994658</v>
      </c>
      <c r="AL67" s="100"/>
      <c r="AM67" s="100">
        <f t="shared" si="45"/>
        <v>2.5898589198854984</v>
      </c>
      <c r="AN67" s="100">
        <f t="shared" si="46"/>
        <v>1.1851804433390887</v>
      </c>
      <c r="AO67" s="263"/>
      <c r="AP67" s="100">
        <f t="shared" si="47"/>
        <v>0.805274820299411</v>
      </c>
      <c r="AQ67" s="263"/>
      <c r="AR67" s="100">
        <f>V67/SUM(V$65:V$70)*100</f>
        <v>2.7892068184047765</v>
      </c>
      <c r="AS67" s="263"/>
      <c r="AT67" s="265"/>
      <c r="AU67" s="265"/>
      <c r="AV67" s="273"/>
    </row>
    <row r="68" spans="1:48" s="4" customFormat="1" ht="12">
      <c r="A68" s="144" t="s">
        <v>82</v>
      </c>
      <c r="B68" s="76">
        <v>6430.3272274977116</v>
      </c>
      <c r="C68" s="141"/>
      <c r="D68" s="76">
        <v>5563.8877234843712</v>
      </c>
      <c r="E68" s="84"/>
      <c r="F68" s="76">
        <v>5808.6445001820148</v>
      </c>
      <c r="G68" s="141"/>
      <c r="H68" s="76">
        <v>4974</v>
      </c>
      <c r="I68" s="342"/>
      <c r="J68" s="76">
        <v>2470</v>
      </c>
      <c r="K68" s="335"/>
      <c r="L68" s="76">
        <v>1782.2082892476806</v>
      </c>
      <c r="M68" s="335"/>
      <c r="N68" s="76">
        <v>317</v>
      </c>
      <c r="O68" s="76"/>
      <c r="P68" s="76">
        <v>348.55198059999998</v>
      </c>
      <c r="Q68" s="335" t="s">
        <v>76</v>
      </c>
      <c r="R68" s="76">
        <v>365.80969259182177</v>
      </c>
      <c r="S68" s="76"/>
      <c r="T68" s="76">
        <v>595</v>
      </c>
      <c r="U68" s="76"/>
      <c r="V68" s="76">
        <v>307.03180872999997</v>
      </c>
      <c r="W68" s="76" t="s">
        <v>76</v>
      </c>
      <c r="X68" s="335"/>
      <c r="Y68" s="103">
        <v>13.219531761396924</v>
      </c>
      <c r="Z68" s="99"/>
      <c r="AA68" s="103">
        <v>11.676975876610891</v>
      </c>
      <c r="AB68" s="100"/>
      <c r="AC68" s="103">
        <v>14.200967368370504</v>
      </c>
      <c r="AD68" s="100"/>
      <c r="AE68" s="100">
        <v>19.150656450929812</v>
      </c>
      <c r="AF68" s="100"/>
      <c r="AG68" s="100">
        <v>15.233748612310348</v>
      </c>
      <c r="AH68" s="141"/>
      <c r="AI68" s="100">
        <f t="shared" si="43"/>
        <v>13.532655339680066</v>
      </c>
      <c r="AJ68" s="100"/>
      <c r="AK68" s="100">
        <f t="shared" si="44"/>
        <v>3.848021364408837</v>
      </c>
      <c r="AL68" s="100"/>
      <c r="AM68" s="100">
        <f t="shared" si="45"/>
        <v>4.6694176200573025</v>
      </c>
      <c r="AN68" s="100">
        <f t="shared" si="46"/>
        <v>2.785221244587043</v>
      </c>
      <c r="AO68" s="263"/>
      <c r="AP68" s="100">
        <f t="shared" si="47"/>
        <v>3.2156947522023458</v>
      </c>
      <c r="AQ68" s="263"/>
      <c r="AR68" s="100">
        <f>V68/SUM(V$65:V$70)*100</f>
        <v>1.9958456796723838</v>
      </c>
      <c r="AS68" s="263"/>
      <c r="AT68" s="265"/>
      <c r="AU68" s="265"/>
      <c r="AV68" s="273"/>
    </row>
    <row r="69" spans="1:48" s="4" customFormat="1" ht="12">
      <c r="A69" s="144" t="s">
        <v>83</v>
      </c>
      <c r="B69" s="76">
        <v>18190.254558850775</v>
      </c>
      <c r="C69" s="141"/>
      <c r="D69" s="76">
        <v>15877.477767829449</v>
      </c>
      <c r="E69" s="84"/>
      <c r="F69" s="76">
        <v>15755.92299414353</v>
      </c>
      <c r="G69" s="141"/>
      <c r="H69" s="76">
        <v>10445</v>
      </c>
      <c r="I69" s="342"/>
      <c r="J69" s="76">
        <v>5739</v>
      </c>
      <c r="K69" s="335"/>
      <c r="L69" s="76">
        <v>4036.4956271720966</v>
      </c>
      <c r="M69" s="335"/>
      <c r="N69" s="76">
        <v>1615</v>
      </c>
      <c r="O69" s="76"/>
      <c r="P69" s="76">
        <v>921.00363130000005</v>
      </c>
      <c r="Q69" s="76"/>
      <c r="R69" s="76">
        <v>1794.7128232330651</v>
      </c>
      <c r="S69" s="76"/>
      <c r="T69" s="76">
        <v>3172</v>
      </c>
      <c r="U69" s="76"/>
      <c r="V69" s="76">
        <v>1553.7619254099993</v>
      </c>
      <c r="W69" s="76"/>
      <c r="X69" s="340"/>
      <c r="Y69" s="103">
        <v>37.395709328807811</v>
      </c>
      <c r="Z69" s="99"/>
      <c r="AA69" s="103">
        <v>33.322190182562373</v>
      </c>
      <c r="AB69" s="100"/>
      <c r="AC69" s="103">
        <v>38.520062346969162</v>
      </c>
      <c r="AD69" s="100"/>
      <c r="AE69" s="100">
        <v>40.2148384861202</v>
      </c>
      <c r="AF69" s="100"/>
      <c r="AG69" s="100">
        <v>35.395337362772914</v>
      </c>
      <c r="AH69" s="141"/>
      <c r="AI69" s="100">
        <f t="shared" si="43"/>
        <v>30.649899022579586</v>
      </c>
      <c r="AJ69" s="100"/>
      <c r="AK69" s="100">
        <f t="shared" si="44"/>
        <v>19.604272881767422</v>
      </c>
      <c r="AL69" s="100"/>
      <c r="AM69" s="100">
        <f t="shared" si="45"/>
        <v>12.338333515494531</v>
      </c>
      <c r="AN69" s="100">
        <f t="shared" si="46"/>
        <v>13.664679707596344</v>
      </c>
      <c r="AO69" s="263"/>
      <c r="AP69" s="100">
        <f t="shared" si="47"/>
        <v>17.143165973085445</v>
      </c>
      <c r="AQ69" s="263"/>
      <c r="AR69" s="100">
        <f>V69/SUM(V$65:V$70)*100</f>
        <v>10.100155547062664</v>
      </c>
      <c r="AS69" s="263"/>
      <c r="AT69" s="265"/>
      <c r="AU69" s="265"/>
      <c r="AV69" s="273"/>
    </row>
    <row r="70" spans="1:48" s="4" customFormat="1" ht="12">
      <c r="A70" s="144" t="s">
        <v>84</v>
      </c>
      <c r="B70" s="76">
        <v>22527.397755329337</v>
      </c>
      <c r="C70" s="141"/>
      <c r="D70" s="76">
        <v>24956.496594612643</v>
      </c>
      <c r="E70" s="84"/>
      <c r="F70" s="76">
        <v>17953.374564067795</v>
      </c>
      <c r="G70" s="141"/>
      <c r="H70" s="76">
        <v>9382</v>
      </c>
      <c r="I70" s="342"/>
      <c r="J70" s="76">
        <v>7570</v>
      </c>
      <c r="K70" s="335"/>
      <c r="L70" s="76">
        <v>6815.665307092082</v>
      </c>
      <c r="M70" s="335"/>
      <c r="N70" s="76">
        <v>6138</v>
      </c>
      <c r="O70" s="76"/>
      <c r="P70" s="76">
        <v>5942.5583530000004</v>
      </c>
      <c r="Q70" s="76"/>
      <c r="R70" s="76">
        <v>10691.359287312667</v>
      </c>
      <c r="S70" s="76"/>
      <c r="T70" s="76">
        <v>14057</v>
      </c>
      <c r="U70" s="76"/>
      <c r="V70" s="76">
        <v>12846.449556600011</v>
      </c>
      <c r="W70" s="76"/>
      <c r="X70" s="340"/>
      <c r="Y70" s="103">
        <v>46.312052185263994</v>
      </c>
      <c r="Z70" s="97"/>
      <c r="AA70" s="99">
        <v>52.376399953217401</v>
      </c>
      <c r="AB70" s="100"/>
      <c r="AC70" s="99">
        <v>43.892389408315609</v>
      </c>
      <c r="AD70" s="100"/>
      <c r="AE70" s="100">
        <v>36.122126824009548</v>
      </c>
      <c r="AF70" s="100"/>
      <c r="AG70" s="100">
        <v>46.68804736647342</v>
      </c>
      <c r="AH70" s="141"/>
      <c r="AI70" s="100">
        <f t="shared" si="43"/>
        <v>51.752676759474838</v>
      </c>
      <c r="AJ70" s="100"/>
      <c r="AK70" s="100">
        <f t="shared" si="44"/>
        <v>74.508375819373626</v>
      </c>
      <c r="AL70" s="100"/>
      <c r="AM70" s="100">
        <f t="shared" si="45"/>
        <v>79.610182199942741</v>
      </c>
      <c r="AN70" s="100">
        <f t="shared" si="46"/>
        <v>81.402438545451375</v>
      </c>
      <c r="AO70" s="263"/>
      <c r="AP70" s="100">
        <f>T70/SUM(T$65:T$70)*100</f>
        <v>75.971464086904831</v>
      </c>
      <c r="AQ70" s="263"/>
      <c r="AR70" s="100">
        <f>V70/SUM(V$65:V$70)*100</f>
        <v>83.507734761177261</v>
      </c>
      <c r="AS70" s="263"/>
      <c r="AT70" s="265"/>
      <c r="AU70" s="265"/>
      <c r="AV70" s="273"/>
    </row>
    <row r="71" spans="1:48" s="4" customFormat="1" ht="12">
      <c r="A71" s="144" t="s">
        <v>3</v>
      </c>
      <c r="B71" s="76">
        <v>136.7239428929532</v>
      </c>
      <c r="C71" s="141" t="s">
        <v>76</v>
      </c>
      <c r="D71" s="76">
        <v>665.32816529198794</v>
      </c>
      <c r="E71" s="84" t="s">
        <v>76</v>
      </c>
      <c r="F71" s="76">
        <v>746.51550990370004</v>
      </c>
      <c r="G71" s="141"/>
      <c r="H71" s="76">
        <v>319</v>
      </c>
      <c r="I71" s="342" t="s">
        <v>76</v>
      </c>
      <c r="J71" s="76">
        <v>218</v>
      </c>
      <c r="K71" s="76" t="s">
        <v>76</v>
      </c>
      <c r="L71" s="76">
        <v>414.87883089473996</v>
      </c>
      <c r="M71" s="335" t="s">
        <v>76</v>
      </c>
      <c r="N71" s="76">
        <v>811</v>
      </c>
      <c r="O71" s="76"/>
      <c r="P71" s="76">
        <v>928.73473790000003</v>
      </c>
      <c r="Q71" s="76"/>
      <c r="R71" s="76">
        <v>1511.8823541569634</v>
      </c>
      <c r="S71" s="76"/>
      <c r="T71" s="76">
        <v>1703</v>
      </c>
      <c r="U71" s="76"/>
      <c r="V71" s="76">
        <v>1745.0439546400005</v>
      </c>
      <c r="W71" s="76"/>
      <c r="X71" s="340"/>
      <c r="Y71" s="98" t="s">
        <v>74</v>
      </c>
      <c r="Z71" s="100"/>
      <c r="AA71" s="98" t="s">
        <v>74</v>
      </c>
      <c r="AB71" s="99"/>
      <c r="AC71" s="98" t="s">
        <v>74</v>
      </c>
      <c r="AD71" s="99"/>
      <c r="AE71" s="98" t="s">
        <v>74</v>
      </c>
      <c r="AF71" s="99"/>
      <c r="AG71" s="102" t="s">
        <v>74</v>
      </c>
      <c r="AH71" s="141"/>
      <c r="AI71" s="102" t="s">
        <v>74</v>
      </c>
      <c r="AJ71" s="102"/>
      <c r="AK71" s="98" t="s">
        <v>74</v>
      </c>
      <c r="AL71" s="98"/>
      <c r="AM71" s="98" t="s">
        <v>74</v>
      </c>
      <c r="AN71" s="98" t="s">
        <v>74</v>
      </c>
      <c r="AO71" s="266"/>
      <c r="AP71" s="98" t="s">
        <v>74</v>
      </c>
      <c r="AQ71" s="266"/>
      <c r="AR71" s="98" t="s">
        <v>74</v>
      </c>
      <c r="AS71" s="266"/>
      <c r="AT71" s="265"/>
      <c r="AU71" s="267"/>
      <c r="AV71" s="273"/>
    </row>
    <row r="72" spans="1:48" s="4" customFormat="1" ht="6.6" customHeight="1">
      <c r="A72" s="45"/>
      <c r="B72" s="76"/>
      <c r="C72" s="84"/>
      <c r="D72" s="76"/>
      <c r="E72" s="84"/>
      <c r="F72" s="76"/>
      <c r="G72" s="84"/>
      <c r="H72" s="76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340"/>
      <c r="Y72" s="99"/>
      <c r="Z72" s="99"/>
      <c r="AA72" s="103"/>
      <c r="AB72" s="103"/>
      <c r="AC72" s="103"/>
      <c r="AD72" s="103"/>
      <c r="AE72" s="103"/>
      <c r="AF72" s="103"/>
      <c r="AG72" s="84"/>
      <c r="AH72" s="84"/>
      <c r="AI72" s="84"/>
      <c r="AJ72" s="84"/>
      <c r="AV72" s="2"/>
    </row>
    <row r="73" spans="1:48" s="22" customFormat="1" ht="12">
      <c r="A73" s="215" t="s">
        <v>131</v>
      </c>
      <c r="B73" s="185">
        <v>79408.753921845608</v>
      </c>
      <c r="C73" s="186"/>
      <c r="D73" s="185">
        <v>74661.822526497708</v>
      </c>
      <c r="E73" s="186"/>
      <c r="F73" s="185">
        <v>68923.028605635234</v>
      </c>
      <c r="G73" s="186"/>
      <c r="H73" s="185">
        <v>91533</v>
      </c>
      <c r="I73" s="186"/>
      <c r="J73" s="185">
        <v>100717</v>
      </c>
      <c r="K73" s="186"/>
      <c r="L73" s="185">
        <f>L75</f>
        <v>114333.40467128121</v>
      </c>
      <c r="M73" s="185"/>
      <c r="N73" s="185">
        <f t="shared" ref="N73:R73" si="48">N75</f>
        <v>70662</v>
      </c>
      <c r="O73" s="185"/>
      <c r="P73" s="185">
        <f t="shared" si="48"/>
        <v>78168.798930999998</v>
      </c>
      <c r="Q73" s="186"/>
      <c r="R73" s="185">
        <f t="shared" si="48"/>
        <v>70916</v>
      </c>
      <c r="S73" s="185"/>
      <c r="T73" s="185">
        <f t="shared" ref="T73:V73" si="49">T75</f>
        <v>96301</v>
      </c>
      <c r="U73" s="185"/>
      <c r="V73" s="185">
        <f t="shared" si="49"/>
        <v>108312.89436390989</v>
      </c>
      <c r="W73" s="185"/>
      <c r="X73" s="186"/>
      <c r="Y73" s="218"/>
      <c r="Z73" s="218"/>
      <c r="AA73" s="217"/>
      <c r="AB73" s="217"/>
      <c r="AC73" s="217"/>
      <c r="AD73" s="217"/>
      <c r="AE73" s="217"/>
      <c r="AF73" s="217"/>
      <c r="AG73" s="186"/>
      <c r="AH73" s="186"/>
      <c r="AI73" s="186"/>
      <c r="AJ73" s="186"/>
      <c r="AK73" s="295"/>
      <c r="AL73" s="295"/>
      <c r="AM73" s="295"/>
      <c r="AN73" s="295"/>
      <c r="AO73" s="295"/>
      <c r="AP73" s="295"/>
      <c r="AQ73" s="295"/>
      <c r="AR73" s="295"/>
      <c r="AS73" s="295"/>
      <c r="AV73" s="272"/>
    </row>
    <row r="74" spans="1:48" s="4" customFormat="1" ht="6.6" customHeight="1">
      <c r="A74" s="45"/>
      <c r="B74" s="76"/>
      <c r="C74" s="84"/>
      <c r="D74" s="76"/>
      <c r="E74" s="84"/>
      <c r="F74" s="76"/>
      <c r="G74" s="84"/>
      <c r="H74" s="76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99"/>
      <c r="Z74" s="99"/>
      <c r="AA74" s="103"/>
      <c r="AB74" s="103"/>
      <c r="AC74" s="103"/>
      <c r="AD74" s="103"/>
      <c r="AE74" s="103"/>
      <c r="AF74" s="103"/>
      <c r="AG74" s="84"/>
      <c r="AH74" s="84"/>
      <c r="AI74" s="84"/>
      <c r="AJ74" s="84"/>
    </row>
    <row r="75" spans="1:48" s="9" customFormat="1" ht="25.5">
      <c r="A75" s="176" t="s">
        <v>164</v>
      </c>
      <c r="B75" s="78">
        <v>79408.753921845928</v>
      </c>
      <c r="C75" s="92"/>
      <c r="D75" s="78">
        <v>74661.822526497679</v>
      </c>
      <c r="E75" s="92"/>
      <c r="F75" s="78">
        <v>68923.028605635365</v>
      </c>
      <c r="G75" s="92"/>
      <c r="H75" s="78">
        <v>91533</v>
      </c>
      <c r="I75" s="92"/>
      <c r="J75" s="78">
        <v>100717</v>
      </c>
      <c r="K75" s="92"/>
      <c r="L75" s="78">
        <f>SUM(L76:L78)</f>
        <v>114333.40467128121</v>
      </c>
      <c r="M75" s="78"/>
      <c r="N75" s="78">
        <f t="shared" ref="N75:P75" si="50">SUM(N76:N78)</f>
        <v>70662</v>
      </c>
      <c r="O75" s="78"/>
      <c r="P75" s="78">
        <f t="shared" si="50"/>
        <v>78168.798930999998</v>
      </c>
      <c r="Q75" s="92"/>
      <c r="R75" s="78">
        <f>SUM(R76:R78)</f>
        <v>70916</v>
      </c>
      <c r="S75" s="78"/>
      <c r="T75" s="78">
        <f>SUM(T76:T78)</f>
        <v>96301</v>
      </c>
      <c r="U75" s="78"/>
      <c r="V75" s="78">
        <f>SUM(V76:V78)</f>
        <v>108312.89436390989</v>
      </c>
      <c r="W75" s="78"/>
      <c r="X75" s="84"/>
      <c r="Y75" s="104">
        <v>100.00000000000041</v>
      </c>
      <c r="Z75" s="100"/>
      <c r="AA75" s="104">
        <v>99.999999999999943</v>
      </c>
      <c r="AB75" s="104"/>
      <c r="AC75" s="104">
        <v>100.0000000000002</v>
      </c>
      <c r="AD75" s="104"/>
      <c r="AE75" s="104">
        <v>100</v>
      </c>
      <c r="AF75" s="104"/>
      <c r="AG75" s="104">
        <v>100</v>
      </c>
      <c r="AH75" s="92"/>
      <c r="AI75" s="104">
        <f>SUM(AI76:AI77)</f>
        <v>99.999999999999986</v>
      </c>
      <c r="AJ75" s="104"/>
      <c r="AK75" s="104">
        <f>SUM(AK76:AK77)</f>
        <v>100</v>
      </c>
      <c r="AL75" s="104"/>
      <c r="AM75" s="104">
        <f t="shared" ref="AM75:AN75" si="51">SUM(AM76:AM77)</f>
        <v>100</v>
      </c>
      <c r="AN75" s="104">
        <f t="shared" si="51"/>
        <v>100</v>
      </c>
      <c r="AP75" s="104">
        <f t="shared" ref="AP75:AR75" si="52">SUM(AP76:AP77)</f>
        <v>99.999999999999986</v>
      </c>
      <c r="AR75" s="104">
        <f>SUM(AR76:AR77)</f>
        <v>100.00000000000001</v>
      </c>
    </row>
    <row r="76" spans="1:48" s="1" customFormat="1" ht="12">
      <c r="A76" s="173" t="s">
        <v>101</v>
      </c>
      <c r="B76" s="76">
        <v>8827.2415260401176</v>
      </c>
      <c r="C76" s="141"/>
      <c r="D76" s="76">
        <v>13230.694685557297</v>
      </c>
      <c r="E76" s="84"/>
      <c r="F76" s="76">
        <v>12658.732135217739</v>
      </c>
      <c r="G76" s="141"/>
      <c r="H76" s="76">
        <v>25830</v>
      </c>
      <c r="I76" s="141"/>
      <c r="J76" s="76">
        <v>36625.679591498076</v>
      </c>
      <c r="K76" s="141"/>
      <c r="L76" s="76">
        <v>35488.192442891326</v>
      </c>
      <c r="M76" s="141"/>
      <c r="N76" s="76">
        <v>20325</v>
      </c>
      <c r="O76" s="141"/>
      <c r="P76" s="76">
        <v>18720.064340000001</v>
      </c>
      <c r="Q76" s="141"/>
      <c r="R76" s="76">
        <v>14580</v>
      </c>
      <c r="S76" s="76"/>
      <c r="T76" s="76">
        <v>15866</v>
      </c>
      <c r="U76" s="76"/>
      <c r="V76" s="76">
        <v>13452.771274399978</v>
      </c>
      <c r="W76" s="76"/>
      <c r="X76" s="84"/>
      <c r="Y76" s="99">
        <v>11.150702346848302</v>
      </c>
      <c r="Z76" s="99"/>
      <c r="AA76" s="99">
        <v>17.769744756269109</v>
      </c>
      <c r="AB76" s="100"/>
      <c r="AC76" s="99">
        <v>18.483350092806177</v>
      </c>
      <c r="AD76" s="100"/>
      <c r="AE76" s="100">
        <v>28.527251642829533</v>
      </c>
      <c r="AF76" s="100"/>
      <c r="AG76" s="100">
        <v>37.238667178107882</v>
      </c>
      <c r="AH76" s="141"/>
      <c r="AI76" s="100">
        <f>L76/SUM($L$76:$L$77)*100</f>
        <v>32.510489734887059</v>
      </c>
      <c r="AJ76" s="100"/>
      <c r="AK76" s="100">
        <f>N76/SUM($N$76:$N$77)*100</f>
        <v>30.1276255132443</v>
      </c>
      <c r="AL76" s="100"/>
      <c r="AM76" s="100">
        <f>P76/SUM($P$76:$P$77)*100</f>
        <v>24.741384875861215</v>
      </c>
      <c r="AN76" s="100">
        <f>R76/SUM($R$76:$R$77)*100</f>
        <v>21.670308110759354</v>
      </c>
      <c r="AP76" s="100">
        <f>T76/SUM(T$76:T$77)*100</f>
        <v>18.532448722141755</v>
      </c>
      <c r="AR76" s="100">
        <f>V76/SUM(V$76:V$77)*100</f>
        <v>15.206516503080167</v>
      </c>
    </row>
    <row r="77" spans="1:48" s="1" customFormat="1" ht="12">
      <c r="A77" s="173" t="s">
        <v>100</v>
      </c>
      <c r="B77" s="76">
        <v>70335.857366426819</v>
      </c>
      <c r="C77" s="141"/>
      <c r="D77" s="76">
        <v>61225.606555852166</v>
      </c>
      <c r="E77" s="84"/>
      <c r="F77" s="76">
        <v>55828.485126033032</v>
      </c>
      <c r="G77" s="141"/>
      <c r="H77" s="76">
        <v>64715</v>
      </c>
      <c r="I77" s="141"/>
      <c r="J77" s="76">
        <v>61728.215343360986</v>
      </c>
      <c r="K77" s="141"/>
      <c r="L77" s="76">
        <v>73671.013500441128</v>
      </c>
      <c r="M77" s="141"/>
      <c r="N77" s="76">
        <v>47138</v>
      </c>
      <c r="O77" s="141"/>
      <c r="P77" s="76">
        <v>56942.896460000004</v>
      </c>
      <c r="Q77" s="141"/>
      <c r="R77" s="76">
        <v>52701</v>
      </c>
      <c r="S77" s="76"/>
      <c r="T77" s="76">
        <v>69746</v>
      </c>
      <c r="U77" s="76"/>
      <c r="V77" s="76">
        <v>75014.375502279901</v>
      </c>
      <c r="W77" s="76"/>
      <c r="X77" s="84"/>
      <c r="Y77" s="99">
        <v>88.849297653152107</v>
      </c>
      <c r="Z77" s="99"/>
      <c r="AA77" s="99">
        <v>82.230255243730838</v>
      </c>
      <c r="AB77" s="99"/>
      <c r="AC77" s="99">
        <v>81.516649907194022</v>
      </c>
      <c r="AD77" s="99"/>
      <c r="AE77" s="100">
        <v>71.472748357170474</v>
      </c>
      <c r="AF77" s="99"/>
      <c r="AG77" s="100">
        <v>62.761332821892111</v>
      </c>
      <c r="AH77" s="141"/>
      <c r="AI77" s="100">
        <f>L77/SUM($L$76:$L$77)*100</f>
        <v>67.489510265112926</v>
      </c>
      <c r="AJ77" s="100"/>
      <c r="AK77" s="100">
        <f>N77/SUM($N$76:$N$77)*100</f>
        <v>69.872374486755703</v>
      </c>
      <c r="AL77" s="100"/>
      <c r="AM77" s="100">
        <f>P77/SUM($P$76:$P$77)*100</f>
        <v>75.258615124138785</v>
      </c>
      <c r="AN77" s="100">
        <f>R77/SUM($R$76:$R$77)*100</f>
        <v>78.32969188924065</v>
      </c>
      <c r="AP77" s="100">
        <f>T77/SUM(T$76:T$77)*100</f>
        <v>81.467551277858234</v>
      </c>
      <c r="AR77" s="100">
        <f>V77/SUM(V$76:V$77)*100</f>
        <v>84.793483496919848</v>
      </c>
    </row>
    <row r="78" spans="1:48" s="1" customFormat="1" ht="12">
      <c r="A78" s="173" t="s">
        <v>3</v>
      </c>
      <c r="B78" s="76">
        <v>245.65502937899834</v>
      </c>
      <c r="C78" s="140" t="s">
        <v>76</v>
      </c>
      <c r="D78" s="76">
        <v>205.52128508821008</v>
      </c>
      <c r="E78" s="84" t="s">
        <v>76</v>
      </c>
      <c r="F78" s="76">
        <v>435.81134438459674</v>
      </c>
      <c r="G78" s="140" t="s">
        <v>76</v>
      </c>
      <c r="H78" s="76">
        <v>988</v>
      </c>
      <c r="I78" s="140"/>
      <c r="J78" s="76">
        <v>2363.4255586282925</v>
      </c>
      <c r="K78" s="140"/>
      <c r="L78" s="76">
        <v>5174.198727948753</v>
      </c>
      <c r="M78" s="140"/>
      <c r="N78" s="76">
        <v>3199</v>
      </c>
      <c r="O78" s="140"/>
      <c r="P78" s="76">
        <v>2505.838131</v>
      </c>
      <c r="Q78" s="140"/>
      <c r="R78" s="76">
        <v>3635</v>
      </c>
      <c r="S78" s="76"/>
      <c r="T78" s="76">
        <v>10689</v>
      </c>
      <c r="U78" s="76"/>
      <c r="V78" s="76">
        <v>19845.747587230013</v>
      </c>
      <c r="W78" s="76"/>
      <c r="X78" s="84"/>
      <c r="Y78" s="98" t="s">
        <v>74</v>
      </c>
      <c r="Z78" s="100"/>
      <c r="AA78" s="98" t="s">
        <v>74</v>
      </c>
      <c r="AB78" s="99"/>
      <c r="AC78" s="98" t="s">
        <v>74</v>
      </c>
      <c r="AD78" s="99"/>
      <c r="AE78" s="98" t="s">
        <v>74</v>
      </c>
      <c r="AF78" s="99"/>
      <c r="AG78" s="98" t="s">
        <v>74</v>
      </c>
      <c r="AH78" s="140"/>
      <c r="AI78" s="98" t="s">
        <v>74</v>
      </c>
      <c r="AJ78" s="98"/>
      <c r="AK78" s="98" t="s">
        <v>74</v>
      </c>
      <c r="AL78" s="98"/>
      <c r="AM78" s="98" t="s">
        <v>74</v>
      </c>
      <c r="AN78" s="98" t="s">
        <v>74</v>
      </c>
      <c r="AP78" s="98" t="s">
        <v>74</v>
      </c>
      <c r="AR78" s="98" t="s">
        <v>74</v>
      </c>
    </row>
    <row r="79" spans="1:48" s="4" customFormat="1" ht="6.6" customHeight="1">
      <c r="A79" s="64"/>
      <c r="B79" s="32"/>
      <c r="C79" s="84"/>
      <c r="D79" s="32"/>
      <c r="E79" s="84"/>
      <c r="F79" s="32"/>
      <c r="G79" s="84"/>
      <c r="H79" s="32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97"/>
      <c r="Z79" s="97"/>
      <c r="AA79" s="103"/>
      <c r="AB79" s="103"/>
      <c r="AC79" s="103"/>
      <c r="AD79" s="103"/>
      <c r="AE79" s="103"/>
      <c r="AF79" s="103"/>
      <c r="AG79" s="84"/>
      <c r="AH79" s="84"/>
      <c r="AI79" s="84"/>
      <c r="AJ79" s="84"/>
    </row>
    <row r="80" spans="1:48" s="22" customFormat="1" ht="36">
      <c r="A80" s="171" t="s">
        <v>43</v>
      </c>
      <c r="B80" s="81">
        <v>79408.753921845535</v>
      </c>
      <c r="C80" s="90"/>
      <c r="D80" s="81">
        <v>74661.82252649781</v>
      </c>
      <c r="E80" s="90"/>
      <c r="F80" s="81">
        <v>68923.028605635322</v>
      </c>
      <c r="G80" s="90"/>
      <c r="H80" s="81">
        <v>91533</v>
      </c>
      <c r="I80" s="90"/>
      <c r="J80" s="78">
        <v>100717</v>
      </c>
      <c r="K80" s="90"/>
      <c r="L80" s="78">
        <f>SUM(L81:L87)</f>
        <v>114333.40467128209</v>
      </c>
      <c r="M80" s="78"/>
      <c r="N80" s="78">
        <f t="shared" ref="N80:R80" si="53">SUM(N81:N87)</f>
        <v>70662</v>
      </c>
      <c r="O80" s="78"/>
      <c r="P80" s="78">
        <f t="shared" si="53"/>
        <v>78168.798932599995</v>
      </c>
      <c r="Q80" s="90"/>
      <c r="R80" s="78">
        <f t="shared" si="53"/>
        <v>70916.597224221929</v>
      </c>
      <c r="S80" s="78"/>
      <c r="T80" s="78">
        <f t="shared" ref="T80:V80" si="54">SUM(T81:T87)</f>
        <v>96300</v>
      </c>
      <c r="U80" s="78"/>
      <c r="V80" s="78">
        <f t="shared" si="54"/>
        <v>108312.89436390993</v>
      </c>
      <c r="W80" s="78"/>
      <c r="X80" s="84"/>
      <c r="Y80" s="97">
        <v>99.999999999999886</v>
      </c>
      <c r="Z80" s="97"/>
      <c r="AA80" s="97">
        <v>100.00000000000013</v>
      </c>
      <c r="AB80" s="97"/>
      <c r="AC80" s="97">
        <v>100.0000000000001</v>
      </c>
      <c r="AD80" s="97"/>
      <c r="AE80" s="97">
        <v>100</v>
      </c>
      <c r="AF80" s="97"/>
      <c r="AG80" s="97">
        <v>100</v>
      </c>
      <c r="AH80" s="90"/>
      <c r="AI80" s="97">
        <f>SUM(AI81:AI86)</f>
        <v>100.00000000000001</v>
      </c>
      <c r="AJ80" s="97"/>
      <c r="AK80" s="97">
        <f>SUM(AK81:AK86)</f>
        <v>100</v>
      </c>
      <c r="AL80" s="97"/>
      <c r="AM80" s="97">
        <f t="shared" ref="AM80:AN80" si="55">SUM(AM81:AM86)</f>
        <v>100.00000000000001</v>
      </c>
      <c r="AN80" s="97">
        <f t="shared" si="55"/>
        <v>99.999999999999986</v>
      </c>
      <c r="AP80" s="97">
        <f t="shared" ref="AP80:AR80" si="56">SUM(AP81:AP86)</f>
        <v>100.00000000000001</v>
      </c>
      <c r="AR80" s="97">
        <f>SUM(AR81:AR86)</f>
        <v>100.00000000000001</v>
      </c>
    </row>
    <row r="81" spans="1:45" s="4" customFormat="1" ht="12">
      <c r="A81" s="144" t="s">
        <v>41</v>
      </c>
      <c r="B81" s="76">
        <v>45603.871366114479</v>
      </c>
      <c r="C81" s="84"/>
      <c r="D81" s="76">
        <v>38865.111803843363</v>
      </c>
      <c r="E81" s="84"/>
      <c r="F81" s="76">
        <v>38251.618518148716</v>
      </c>
      <c r="G81" s="141"/>
      <c r="H81" s="76">
        <v>50471</v>
      </c>
      <c r="I81" s="141"/>
      <c r="J81" s="76">
        <v>49662.734723454785</v>
      </c>
      <c r="K81" s="141"/>
      <c r="L81" s="76">
        <v>54518.408115628794</v>
      </c>
      <c r="M81" s="141"/>
      <c r="N81" s="76">
        <v>41550</v>
      </c>
      <c r="O81" s="141"/>
      <c r="P81" s="76">
        <v>44039.582150000002</v>
      </c>
      <c r="Q81" s="141"/>
      <c r="R81" s="76">
        <v>38042.915345858448</v>
      </c>
      <c r="S81" s="76"/>
      <c r="T81" s="76">
        <v>44190</v>
      </c>
      <c r="U81" s="76"/>
      <c r="V81" s="76">
        <v>53308.219942149975</v>
      </c>
      <c r="W81" s="76"/>
      <c r="X81" s="84"/>
      <c r="Y81" s="103">
        <v>57.529123271024133</v>
      </c>
      <c r="Z81" s="97"/>
      <c r="AA81" s="99">
        <v>52.126561166063482</v>
      </c>
      <c r="AB81" s="103"/>
      <c r="AC81" s="99">
        <v>55.831001777372855</v>
      </c>
      <c r="AD81" s="103"/>
      <c r="AE81" s="100">
        <v>55.625847266154537</v>
      </c>
      <c r="AF81" s="103"/>
      <c r="AG81" s="100">
        <v>50.435912596255108</v>
      </c>
      <c r="AH81" s="141"/>
      <c r="AI81" s="100">
        <f t="shared" ref="AI81:AI86" si="57">L81/SUM($L$81:$L$86)*100</f>
        <v>49.799425177844078</v>
      </c>
      <c r="AJ81" s="100"/>
      <c r="AK81" s="100">
        <f t="shared" ref="AK81:AK86" si="58">N81/SUM($N$81:$N$86)*100</f>
        <v>61.032036310756624</v>
      </c>
      <c r="AL81" s="100"/>
      <c r="AM81" s="100">
        <f>P81/SUM($P$81:$P$86)*100</f>
        <v>58.019082886560291</v>
      </c>
      <c r="AN81" s="100">
        <f>R81/SUM($R$81:$R$86)*100</f>
        <v>55.961686505644039</v>
      </c>
      <c r="AP81" s="100">
        <f>T81/SUM(T$81:T$86)*100</f>
        <v>50.591319678981542</v>
      </c>
      <c r="AR81" s="100">
        <f>V81/SUM(V$81:V$86)*100</f>
        <v>58.682199309137708</v>
      </c>
    </row>
    <row r="82" spans="1:45" s="4" customFormat="1" ht="12">
      <c r="A82" s="144" t="s">
        <v>42</v>
      </c>
      <c r="B82" s="76">
        <v>5443.8127106447919</v>
      </c>
      <c r="C82" s="84"/>
      <c r="D82" s="76">
        <v>11138.913090321068</v>
      </c>
      <c r="E82" s="84"/>
      <c r="F82" s="76">
        <v>11406.426633029132</v>
      </c>
      <c r="G82" s="141"/>
      <c r="H82" s="76">
        <v>14360</v>
      </c>
      <c r="I82" s="141"/>
      <c r="J82" s="76">
        <v>15986.835267698432</v>
      </c>
      <c r="K82" s="141"/>
      <c r="L82" s="76">
        <v>20720.372103399597</v>
      </c>
      <c r="M82" s="141"/>
      <c r="N82" s="76">
        <v>7492</v>
      </c>
      <c r="O82" s="141"/>
      <c r="P82" s="76">
        <v>11047.268550000001</v>
      </c>
      <c r="Q82" s="141"/>
      <c r="R82" s="76">
        <v>10708.111684787858</v>
      </c>
      <c r="S82" s="76"/>
      <c r="T82" s="76">
        <v>13204</v>
      </c>
      <c r="U82" s="76"/>
      <c r="V82" s="76">
        <v>11872.24359580997</v>
      </c>
      <c r="W82" s="76"/>
      <c r="X82" s="84"/>
      <c r="Y82" s="103">
        <v>6.8673505804105046</v>
      </c>
      <c r="Z82" s="99"/>
      <c r="AA82" s="99">
        <v>14.939703183065786</v>
      </c>
      <c r="AB82" s="103"/>
      <c r="AC82" s="99">
        <v>16.648504044867369</v>
      </c>
      <c r="AD82" s="103"/>
      <c r="AE82" s="100">
        <v>15.826656233123559</v>
      </c>
      <c r="AF82" s="103"/>
      <c r="AG82" s="100">
        <v>16.235727467330978</v>
      </c>
      <c r="AH82" s="141"/>
      <c r="AI82" s="100">
        <f t="shared" si="57"/>
        <v>18.926866280318482</v>
      </c>
      <c r="AJ82" s="100"/>
      <c r="AK82" s="100">
        <f t="shared" si="58"/>
        <v>11.004861998560497</v>
      </c>
      <c r="AL82" s="100"/>
      <c r="AM82" s="100">
        <f t="shared" ref="AM82:AM85" si="59">P82/SUM($P$81:$P$86)*100</f>
        <v>14.554007063224162</v>
      </c>
      <c r="AN82" s="100">
        <f t="shared" ref="AN82:AN85" si="60">R82/SUM($R$81:$R$86)*100</f>
        <v>15.751789360085377</v>
      </c>
      <c r="AP82" s="100">
        <f t="shared" ref="AP82:AP85" si="61">T82/SUM(T$81:T$86)*100</f>
        <v>15.116718376131979</v>
      </c>
      <c r="AR82" s="100">
        <f>V82/SUM(V$81:V$86)*100</f>
        <v>13.069079509539073</v>
      </c>
    </row>
    <row r="83" spans="1:45" s="4" customFormat="1" ht="12">
      <c r="A83" s="144" t="s">
        <v>192</v>
      </c>
      <c r="B83" s="76">
        <v>0</v>
      </c>
      <c r="C83" s="84"/>
      <c r="D83" s="76">
        <v>0</v>
      </c>
      <c r="E83" s="84"/>
      <c r="F83" s="76">
        <v>0</v>
      </c>
      <c r="G83" s="141"/>
      <c r="H83" s="76">
        <v>13249.47565687206</v>
      </c>
      <c r="I83" s="141"/>
      <c r="J83" s="76">
        <v>23627.351649548888</v>
      </c>
      <c r="K83" s="141"/>
      <c r="L83" s="76">
        <v>26550.594578924993</v>
      </c>
      <c r="M83" s="141"/>
      <c r="N83" s="76">
        <v>14936</v>
      </c>
      <c r="O83" s="141"/>
      <c r="P83" s="76">
        <v>16589.27752</v>
      </c>
      <c r="Q83" s="141"/>
      <c r="R83" s="76">
        <v>13405.816743073807</v>
      </c>
      <c r="S83" s="76"/>
      <c r="T83" s="76">
        <v>22217</v>
      </c>
      <c r="U83" s="76"/>
      <c r="V83" s="76">
        <v>18417.898184239988</v>
      </c>
      <c r="W83" s="76"/>
      <c r="X83" s="84"/>
      <c r="Y83" s="76">
        <v>0</v>
      </c>
      <c r="Z83" s="76"/>
      <c r="AA83" s="76">
        <v>0</v>
      </c>
      <c r="AB83" s="76"/>
      <c r="AC83" s="76">
        <v>0</v>
      </c>
      <c r="AD83" s="103"/>
      <c r="AE83" s="100">
        <v>14.602708669251607</v>
      </c>
      <c r="AF83" s="103"/>
      <c r="AG83" s="100">
        <v>23.995195780365059</v>
      </c>
      <c r="AH83" s="141"/>
      <c r="AI83" s="100">
        <f t="shared" si="57"/>
        <v>24.252438650742839</v>
      </c>
      <c r="AJ83" s="100"/>
      <c r="AK83" s="100">
        <f t="shared" si="58"/>
        <v>21.939217673585098</v>
      </c>
      <c r="AL83" s="100"/>
      <c r="AM83" s="100">
        <f t="shared" si="59"/>
        <v>21.855217976018675</v>
      </c>
      <c r="AN83" s="100">
        <f t="shared" si="60"/>
        <v>19.720153072066868</v>
      </c>
      <c r="AP83" s="100">
        <f t="shared" si="61"/>
        <v>25.435332638785535</v>
      </c>
      <c r="AR83" s="100">
        <f>V83/SUM(V$81:V$86)*100</f>
        <v>20.274598800632667</v>
      </c>
    </row>
    <row r="84" spans="1:45" s="4" customFormat="1" ht="12">
      <c r="A84" s="144" t="s">
        <v>40</v>
      </c>
      <c r="B84" s="76">
        <v>8495.4308094016778</v>
      </c>
      <c r="C84" s="84"/>
      <c r="D84" s="76">
        <v>10330.521676224278</v>
      </c>
      <c r="E84" s="84"/>
      <c r="F84" s="76">
        <v>8609.0152166469197</v>
      </c>
      <c r="G84" s="141"/>
      <c r="H84" s="76">
        <v>5785</v>
      </c>
      <c r="I84" s="141"/>
      <c r="J84" s="76">
        <v>4542.7916705923571</v>
      </c>
      <c r="K84" s="141"/>
      <c r="L84" s="76">
        <v>3768.737774936375</v>
      </c>
      <c r="M84" s="141"/>
      <c r="N84" s="76">
        <v>2530</v>
      </c>
      <c r="O84" s="141"/>
      <c r="P84" s="76">
        <v>2433.4697550000001</v>
      </c>
      <c r="Q84" s="141"/>
      <c r="R84" s="76">
        <v>3028.0854392058209</v>
      </c>
      <c r="S84" s="76"/>
      <c r="T84" s="76">
        <v>3983</v>
      </c>
      <c r="U84" s="76"/>
      <c r="V84" s="76">
        <v>3061.62632188</v>
      </c>
      <c r="W84" s="76"/>
      <c r="X84" s="84"/>
      <c r="Y84" s="103">
        <v>10.716956074866816</v>
      </c>
      <c r="Z84" s="99"/>
      <c r="AA84" s="99">
        <v>13.855474615662827</v>
      </c>
      <c r="AB84" s="103"/>
      <c r="AC84" s="99">
        <v>12.565479906007033</v>
      </c>
      <c r="AD84" s="103"/>
      <c r="AE84" s="100">
        <v>6.3758500214916287</v>
      </c>
      <c r="AF84" s="103"/>
      <c r="AG84" s="100">
        <v>4.6135164508526918</v>
      </c>
      <c r="AH84" s="141"/>
      <c r="AI84" s="100">
        <f t="shared" si="57"/>
        <v>3.4425248521527556</v>
      </c>
      <c r="AJ84" s="100"/>
      <c r="AK84" s="100">
        <f t="shared" si="58"/>
        <v>3.7162708030376477</v>
      </c>
      <c r="AL84" s="100"/>
      <c r="AM84" s="100">
        <f t="shared" si="59"/>
        <v>3.2059269530849206</v>
      </c>
      <c r="AN84" s="100">
        <f t="shared" si="60"/>
        <v>4.4543580984938771</v>
      </c>
      <c r="AP84" s="100">
        <f t="shared" si="61"/>
        <v>4.5599734392709532</v>
      </c>
      <c r="AR84" s="100">
        <f>V84/SUM(V$81:V$86)*100</f>
        <v>3.3702675914827847</v>
      </c>
    </row>
    <row r="85" spans="1:45" s="4" customFormat="1" ht="12">
      <c r="A85" s="144" t="s">
        <v>39</v>
      </c>
      <c r="B85" s="76">
        <v>13720.763525443439</v>
      </c>
      <c r="C85" s="84"/>
      <c r="D85" s="76">
        <v>11549.726464366278</v>
      </c>
      <c r="E85" s="84"/>
      <c r="F85" s="76">
        <v>8297.7236927914619</v>
      </c>
      <c r="G85" s="141"/>
      <c r="H85" s="76">
        <v>5004</v>
      </c>
      <c r="I85" s="141"/>
      <c r="J85" s="76">
        <v>2728.5422149669789</v>
      </c>
      <c r="K85" s="141"/>
      <c r="L85" s="76">
        <v>1797.7683413513269</v>
      </c>
      <c r="M85" s="141"/>
      <c r="N85" s="76">
        <v>944</v>
      </c>
      <c r="O85" s="141"/>
      <c r="P85" s="76">
        <v>1006.606713</v>
      </c>
      <c r="Q85" s="141"/>
      <c r="R85" s="76">
        <v>1792.0115336898041</v>
      </c>
      <c r="S85" s="76"/>
      <c r="T85" s="76">
        <v>1761</v>
      </c>
      <c r="U85" s="76"/>
      <c r="V85" s="76">
        <v>3166.8897211299991</v>
      </c>
      <c r="W85" s="76"/>
      <c r="X85" s="84"/>
      <c r="Y85" s="103">
        <v>17.308694910807976</v>
      </c>
      <c r="Z85" s="99"/>
      <c r="AA85" s="99">
        <v>15.490693196373478</v>
      </c>
      <c r="AB85" s="103"/>
      <c r="AC85" s="99">
        <v>12.111127429041664</v>
      </c>
      <c r="AD85" s="103"/>
      <c r="AE85" s="100">
        <v>5.5150827152193802</v>
      </c>
      <c r="AF85" s="103"/>
      <c r="AG85" s="100">
        <v>2.7710217215298281</v>
      </c>
      <c r="AH85" s="141"/>
      <c r="AI85" s="100">
        <f t="shared" si="57"/>
        <v>1.6421578159865109</v>
      </c>
      <c r="AJ85" s="100"/>
      <c r="AK85" s="100">
        <f t="shared" si="58"/>
        <v>1.386624362872545</v>
      </c>
      <c r="AL85" s="100"/>
      <c r="AM85" s="100">
        <f t="shared" si="59"/>
        <v>1.3261342516101733</v>
      </c>
      <c r="AN85" s="100">
        <f t="shared" si="60"/>
        <v>2.6360752521497965</v>
      </c>
      <c r="AP85" s="100">
        <f t="shared" si="61"/>
        <v>2.0160967176892166</v>
      </c>
      <c r="AR85" s="100">
        <f>V85/SUM(V$81:V$86)*100</f>
        <v>3.486142550006051</v>
      </c>
    </row>
    <row r="86" spans="1:45" s="4" customFormat="1" ht="12">
      <c r="A86" s="144" t="s">
        <v>103</v>
      </c>
      <c r="B86" s="76">
        <v>6007.0521591103407</v>
      </c>
      <c r="C86" s="84"/>
      <c r="D86" s="76">
        <v>2674.8594582324549</v>
      </c>
      <c r="E86" s="84"/>
      <c r="F86" s="76">
        <v>1948.4385225603871</v>
      </c>
      <c r="G86" s="84"/>
      <c r="H86" s="76">
        <v>1863.5243431279396</v>
      </c>
      <c r="I86" s="84"/>
      <c r="J86" s="76">
        <v>1918.7537276610765</v>
      </c>
      <c r="K86" s="84"/>
      <c r="L86" s="76">
        <v>2120.097816300975</v>
      </c>
      <c r="M86" s="84"/>
      <c r="N86" s="76">
        <v>627</v>
      </c>
      <c r="O86" s="84"/>
      <c r="P86" s="76">
        <v>789.13534660000005</v>
      </c>
      <c r="Q86" s="84"/>
      <c r="R86" s="76">
        <v>1003.3466988343092</v>
      </c>
      <c r="S86" s="76"/>
      <c r="T86" s="76">
        <v>1992</v>
      </c>
      <c r="U86" s="76"/>
      <c r="V86" s="76">
        <v>1015.3547512000002</v>
      </c>
      <c r="W86" s="76"/>
      <c r="X86" s="84"/>
      <c r="Y86" s="103">
        <v>7.5778751628904626</v>
      </c>
      <c r="Z86" s="99"/>
      <c r="AA86" s="99">
        <v>3.5875678388345498</v>
      </c>
      <c r="AB86" s="103"/>
      <c r="AC86" s="99">
        <v>2.843886842711187</v>
      </c>
      <c r="AD86" s="103"/>
      <c r="AE86" s="100">
        <v>2.0538550947592822</v>
      </c>
      <c r="AF86" s="103"/>
      <c r="AG86" s="100">
        <v>1.9486259836663429</v>
      </c>
      <c r="AH86" s="84"/>
      <c r="AI86" s="100">
        <f t="shared" si="57"/>
        <v>1.9365872229553323</v>
      </c>
      <c r="AJ86" s="100"/>
      <c r="AK86" s="100">
        <f t="shared" si="58"/>
        <v>0.92098885118759088</v>
      </c>
      <c r="AL86" s="100"/>
      <c r="AM86" s="100">
        <f>P86/SUM($P$81:$P$86)*100</f>
        <v>1.0396308695017871</v>
      </c>
      <c r="AN86" s="100">
        <f>R86/SUM($R$81:$R$86)*100</f>
        <v>1.4759377115600347</v>
      </c>
      <c r="AP86" s="100">
        <f>T86/SUM(T$81:T$86)*100</f>
        <v>2.2805591491407835</v>
      </c>
      <c r="AR86" s="100">
        <f>V86/SUM(V$81:V$86)*100</f>
        <v>1.117712239201722</v>
      </c>
    </row>
    <row r="87" spans="1:45" s="4" customFormat="1" ht="12">
      <c r="A87" s="144" t="s">
        <v>3</v>
      </c>
      <c r="B87" s="76">
        <v>137.8233511307987</v>
      </c>
      <c r="C87" s="140" t="s">
        <v>76</v>
      </c>
      <c r="D87" s="76">
        <v>102.69003351035478</v>
      </c>
      <c r="E87" s="84" t="s">
        <v>76</v>
      </c>
      <c r="F87" s="76">
        <v>409.80602245869284</v>
      </c>
      <c r="G87" s="140" t="s">
        <v>76</v>
      </c>
      <c r="H87" s="76">
        <v>800</v>
      </c>
      <c r="I87" s="140"/>
      <c r="J87" s="76">
        <v>2250.3112395646249</v>
      </c>
      <c r="K87" s="140"/>
      <c r="L87" s="76">
        <v>4857.4259407400177</v>
      </c>
      <c r="M87" s="140"/>
      <c r="N87" s="76">
        <v>2583</v>
      </c>
      <c r="O87" s="140"/>
      <c r="P87" s="76">
        <v>2263.4588979999999</v>
      </c>
      <c r="Q87" s="140"/>
      <c r="R87" s="76">
        <v>2936.3097787718757</v>
      </c>
      <c r="S87" s="76"/>
      <c r="T87" s="76">
        <v>8953</v>
      </c>
      <c r="U87" s="76"/>
      <c r="V87" s="76">
        <v>17470.661847500003</v>
      </c>
      <c r="W87" s="76"/>
      <c r="X87" s="84"/>
      <c r="Y87" s="98" t="s">
        <v>74</v>
      </c>
      <c r="Z87" s="100"/>
      <c r="AA87" s="98" t="s">
        <v>74</v>
      </c>
      <c r="AB87" s="99"/>
      <c r="AC87" s="98" t="s">
        <v>74</v>
      </c>
      <c r="AD87" s="99"/>
      <c r="AE87" s="98" t="s">
        <v>74</v>
      </c>
      <c r="AF87" s="99"/>
      <c r="AG87" s="98" t="s">
        <v>74</v>
      </c>
      <c r="AH87" s="140"/>
      <c r="AI87" s="98" t="s">
        <v>74</v>
      </c>
      <c r="AJ87" s="98"/>
      <c r="AK87" s="98" t="s">
        <v>74</v>
      </c>
      <c r="AL87" s="98"/>
      <c r="AM87" s="98" t="s">
        <v>74</v>
      </c>
      <c r="AN87" s="98" t="s">
        <v>74</v>
      </c>
      <c r="AP87" s="98" t="s">
        <v>74</v>
      </c>
      <c r="AR87" s="98" t="s">
        <v>74</v>
      </c>
    </row>
    <row r="88" spans="1:45" s="4" customFormat="1" ht="6.6" customHeight="1">
      <c r="A88" s="45"/>
      <c r="B88" s="76"/>
      <c r="C88" s="84"/>
      <c r="D88" s="76"/>
      <c r="E88" s="84"/>
      <c r="F88" s="76"/>
      <c r="G88" s="84"/>
      <c r="H88" s="76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99"/>
      <c r="Z88" s="99"/>
      <c r="AA88" s="103"/>
      <c r="AB88" s="103"/>
      <c r="AC88" s="103"/>
      <c r="AD88" s="103"/>
      <c r="AE88" s="103"/>
      <c r="AF88" s="103"/>
      <c r="AG88" s="84"/>
      <c r="AH88" s="84"/>
      <c r="AI88" s="84"/>
      <c r="AJ88" s="84"/>
    </row>
    <row r="89" spans="1:45" s="22" customFormat="1" ht="12" customHeight="1">
      <c r="A89" s="171" t="s">
        <v>75</v>
      </c>
      <c r="B89" s="75">
        <v>79408.753921845593</v>
      </c>
      <c r="C89" s="90"/>
      <c r="D89" s="75">
        <v>74661.822526497781</v>
      </c>
      <c r="E89" s="90"/>
      <c r="F89" s="75">
        <v>68923.028605635263</v>
      </c>
      <c r="G89" s="90"/>
      <c r="H89" s="75">
        <v>91533</v>
      </c>
      <c r="I89" s="90"/>
      <c r="J89" s="78">
        <v>100717</v>
      </c>
      <c r="K89" s="90"/>
      <c r="L89" s="78">
        <f>L90+L93+L94</f>
        <v>114333.4046712814</v>
      </c>
      <c r="M89" s="78"/>
      <c r="N89" s="78">
        <f t="shared" ref="N89:R89" si="62">N90+N93+N94</f>
        <v>70662</v>
      </c>
      <c r="O89" s="78"/>
      <c r="P89" s="78">
        <f t="shared" si="62"/>
        <v>78168.798940000008</v>
      </c>
      <c r="Q89" s="90"/>
      <c r="R89" s="78">
        <f t="shared" si="62"/>
        <v>70916.597224221798</v>
      </c>
      <c r="S89" s="78"/>
      <c r="T89" s="78">
        <f t="shared" ref="T89:V89" si="63">T90+T93+T94</f>
        <v>96300</v>
      </c>
      <c r="U89" s="78"/>
      <c r="V89" s="78">
        <f t="shared" si="63"/>
        <v>108312.89436391027</v>
      </c>
      <c r="W89" s="78"/>
      <c r="X89" s="90"/>
      <c r="Y89" s="106">
        <v>99.999999999999986</v>
      </c>
      <c r="Z89" s="111"/>
      <c r="AA89" s="106">
        <v>100.00000000000011</v>
      </c>
      <c r="AB89" s="97"/>
      <c r="AC89" s="106">
        <v>100.00000000000006</v>
      </c>
      <c r="AD89" s="97"/>
      <c r="AE89" s="106">
        <v>100</v>
      </c>
      <c r="AF89" s="97"/>
      <c r="AG89" s="106">
        <v>100</v>
      </c>
      <c r="AH89" s="90"/>
      <c r="AI89" s="106">
        <f>SUM(AI90+AI93)</f>
        <v>100</v>
      </c>
      <c r="AJ89" s="106"/>
      <c r="AK89" s="106">
        <f>SUM(AK90+AK93)</f>
        <v>100</v>
      </c>
      <c r="AL89" s="106"/>
      <c r="AM89" s="106">
        <f>SUM(AM90+AM93)</f>
        <v>100</v>
      </c>
      <c r="AN89" s="106">
        <f>SUM(AN90+AN93)</f>
        <v>100</v>
      </c>
      <c r="AP89" s="106">
        <f>SUM(AP90+AP93)</f>
        <v>100</v>
      </c>
      <c r="AR89" s="106">
        <f>SUM(AR90+AR93)</f>
        <v>100</v>
      </c>
    </row>
    <row r="90" spans="1:45" s="4" customFormat="1" ht="12">
      <c r="A90" s="179" t="s">
        <v>160</v>
      </c>
      <c r="B90" s="76">
        <v>41991.423715944882</v>
      </c>
      <c r="C90" s="84"/>
      <c r="D90" s="76">
        <v>36334.876324483892</v>
      </c>
      <c r="E90" s="84"/>
      <c r="F90" s="76">
        <v>31308.078732277965</v>
      </c>
      <c r="G90" s="84"/>
      <c r="H90" s="76">
        <v>49184</v>
      </c>
      <c r="I90" s="84"/>
      <c r="J90" s="76">
        <v>47775</v>
      </c>
      <c r="K90" s="84"/>
      <c r="L90" s="76">
        <f>SUM(K91:L92)</f>
        <v>50001.747248753294</v>
      </c>
      <c r="M90" s="76"/>
      <c r="N90" s="76">
        <f>SUM(M91:N92)</f>
        <v>32555</v>
      </c>
      <c r="O90" s="76"/>
      <c r="P90" s="76">
        <f t="shared" ref="P90" si="64">SUM(O91:P92)</f>
        <v>35279.916810000002</v>
      </c>
      <c r="Q90" s="84"/>
      <c r="R90" s="76">
        <f>SUM(Q91:R92)</f>
        <v>31592.783383455968</v>
      </c>
      <c r="S90" s="76"/>
      <c r="T90" s="76">
        <f>SUM(S91:T92)</f>
        <v>36464</v>
      </c>
      <c r="U90" s="76"/>
      <c r="V90" s="76">
        <f>SUM(U91:V92)</f>
        <v>43437.413777890062</v>
      </c>
      <c r="W90" s="76"/>
      <c r="X90" s="84"/>
      <c r="Y90" s="103">
        <v>57.353840952640766</v>
      </c>
      <c r="Z90" s="112"/>
      <c r="AA90" s="103">
        <v>57.585854681818795</v>
      </c>
      <c r="AB90" s="100"/>
      <c r="AC90" s="103">
        <v>52.092643599231792</v>
      </c>
      <c r="AD90" s="100"/>
      <c r="AE90" s="100">
        <v>56.66163611856733</v>
      </c>
      <c r="AF90" s="100"/>
      <c r="AG90" s="100">
        <v>49.8</v>
      </c>
      <c r="AH90" s="84"/>
      <c r="AI90" s="100">
        <f>L90/SUM($L$90+$L$93)*100</f>
        <v>47.242120973101606</v>
      </c>
      <c r="AJ90" s="100"/>
      <c r="AK90" s="100">
        <f>N90/SUM($N$90+$N$93)*100</f>
        <v>54.459834721804015</v>
      </c>
      <c r="AL90" s="100"/>
      <c r="AM90" s="100">
        <f>P90/SUM($P$90+$P$93)*100</f>
        <v>56.004101791360064</v>
      </c>
      <c r="AN90" s="100">
        <f>R90/SUM($R$90+$R$93)*100</f>
        <v>53.624747756513713</v>
      </c>
      <c r="AP90" s="100">
        <f>T90/SUM($T$90+$T$93)*100</f>
        <v>53.90813264144527</v>
      </c>
      <c r="AR90" s="100">
        <f>V90/SUM($V$90+$V$93)*100</f>
        <v>54.571283522646311</v>
      </c>
    </row>
    <row r="91" spans="1:45" s="4" customFormat="1" ht="12">
      <c r="A91" s="143" t="s">
        <v>53</v>
      </c>
      <c r="B91" s="76">
        <v>10578.589009463525</v>
      </c>
      <c r="C91" s="84"/>
      <c r="D91" s="76">
        <v>8755.9900851681778</v>
      </c>
      <c r="E91" s="84"/>
      <c r="F91" s="76">
        <v>9129.9881305070376</v>
      </c>
      <c r="G91" s="84"/>
      <c r="H91" s="76">
        <v>14509</v>
      </c>
      <c r="I91" s="84"/>
      <c r="J91" s="76">
        <v>13457.693751626359</v>
      </c>
      <c r="K91" s="84"/>
      <c r="L91" s="76">
        <v>16262.997719490451</v>
      </c>
      <c r="M91" s="84"/>
      <c r="N91" s="76">
        <v>9336</v>
      </c>
      <c r="O91" s="84"/>
      <c r="P91" s="76">
        <v>11442.820900000001</v>
      </c>
      <c r="Q91" s="84"/>
      <c r="R91" s="76">
        <v>7336.4409155706098</v>
      </c>
      <c r="S91" s="76"/>
      <c r="T91" s="76">
        <v>11408</v>
      </c>
      <c r="U91" s="76"/>
      <c r="V91" s="76">
        <v>12622.016719239982</v>
      </c>
      <c r="W91" s="76"/>
      <c r="X91" s="84"/>
      <c r="Y91" s="103">
        <v>14.44872923710232</v>
      </c>
      <c r="Z91" s="112"/>
      <c r="AA91" s="103">
        <v>13.87705762741723</v>
      </c>
      <c r="AB91" s="100"/>
      <c r="AC91" s="103">
        <v>15.191133950272739</v>
      </c>
      <c r="AD91" s="100"/>
      <c r="AE91" s="100">
        <v>16.714860085480918</v>
      </c>
      <c r="AF91" s="100"/>
      <c r="AG91" s="100">
        <v>14.030279373072679</v>
      </c>
      <c r="AH91" s="84"/>
      <c r="AI91" s="100">
        <f t="shared" ref="AI91:AI93" si="65">L91/SUM($L$90+$L$93)*100</f>
        <v>15.365433168309925</v>
      </c>
      <c r="AJ91" s="100"/>
      <c r="AK91" s="100">
        <f>N91/SUM($N$90+$N$93)*100</f>
        <v>15.617785807487705</v>
      </c>
      <c r="AL91" s="100"/>
      <c r="AM91" s="100">
        <f>P91/SUM($P$90+$P$93)*100</f>
        <v>18.164580997035021</v>
      </c>
      <c r="AN91" s="100">
        <f>R91/SUM($R$90+$R$93)*100</f>
        <v>12.452679105635815</v>
      </c>
      <c r="AP91" s="100">
        <f t="shared" ref="AP91:AP92" si="66">T91/SUM($T$90+$T$93)*100</f>
        <v>16.865510563120001</v>
      </c>
      <c r="AR91" s="100">
        <f>V91/SUM($V$90+$V$93)*100</f>
        <v>15.857289675101024</v>
      </c>
    </row>
    <row r="92" spans="1:45" s="4" customFormat="1" ht="12">
      <c r="A92" s="143" t="s">
        <v>54</v>
      </c>
      <c r="B92" s="76">
        <v>31412.834706481361</v>
      </c>
      <c r="C92" s="84"/>
      <c r="D92" s="76">
        <v>27578.886239315711</v>
      </c>
      <c r="E92" s="84"/>
      <c r="F92" s="76">
        <v>22178.090601770928</v>
      </c>
      <c r="G92" s="84"/>
      <c r="H92" s="76">
        <v>34675</v>
      </c>
      <c r="I92" s="84"/>
      <c r="J92" s="76">
        <v>34317.120859416231</v>
      </c>
      <c r="K92" s="84"/>
      <c r="L92" s="76">
        <v>33738.749529262845</v>
      </c>
      <c r="M92" s="84"/>
      <c r="N92" s="76">
        <v>23219</v>
      </c>
      <c r="O92" s="84"/>
      <c r="P92" s="76">
        <v>23837.09591</v>
      </c>
      <c r="Q92" s="84"/>
      <c r="R92" s="76">
        <v>24256.342467885359</v>
      </c>
      <c r="S92" s="76"/>
      <c r="T92" s="76">
        <v>25056</v>
      </c>
      <c r="U92" s="76"/>
      <c r="V92" s="76">
        <v>30815.39705865008</v>
      </c>
      <c r="W92" s="76"/>
      <c r="X92" s="84"/>
      <c r="Y92" s="103">
        <v>42.905111715538446</v>
      </c>
      <c r="Z92" s="112"/>
      <c r="AA92" s="103">
        <v>43.708797054401565</v>
      </c>
      <c r="AB92" s="100"/>
      <c r="AC92" s="103">
        <v>36.901509648959056</v>
      </c>
      <c r="AD92" s="100"/>
      <c r="AE92" s="100">
        <v>39.946776033086415</v>
      </c>
      <c r="AF92" s="100"/>
      <c r="AG92" s="100">
        <v>35.777214270381442</v>
      </c>
      <c r="AH92" s="84"/>
      <c r="AI92" s="100">
        <f t="shared" si="65"/>
        <v>31.876687804791683</v>
      </c>
      <c r="AJ92" s="100"/>
      <c r="AK92" s="100">
        <f>N92/SUM($N$90+$N$93)*100</f>
        <v>38.842048914316301</v>
      </c>
      <c r="AL92" s="100"/>
      <c r="AM92" s="100">
        <f>P92/SUM($P$90+$P$93)*100</f>
        <v>37.83952079432504</v>
      </c>
      <c r="AN92" s="100">
        <f>R92/SUM($R$90+$R$93)*100</f>
        <v>41.172068650877904</v>
      </c>
      <c r="AP92" s="100">
        <f t="shared" si="66"/>
        <v>37.04262207832528</v>
      </c>
      <c r="AR92" s="100">
        <f>V92/SUM($V$90+$V$93)*100</f>
        <v>38.713993847545282</v>
      </c>
    </row>
    <row r="93" spans="1:45" s="4" customFormat="1" ht="12">
      <c r="A93" s="148" t="s">
        <v>161</v>
      </c>
      <c r="B93" s="76">
        <v>31223.243372557146</v>
      </c>
      <c r="C93" s="84"/>
      <c r="D93" s="76">
        <v>26762.001416145878</v>
      </c>
      <c r="E93" s="84"/>
      <c r="F93" s="76">
        <v>28792.688994433607</v>
      </c>
      <c r="G93" s="84"/>
      <c r="H93" s="76">
        <v>37619</v>
      </c>
      <c r="I93" s="84"/>
      <c r="J93" s="76">
        <v>48144.114683086482</v>
      </c>
      <c r="K93" s="84"/>
      <c r="L93" s="76">
        <v>55839.705714848715</v>
      </c>
      <c r="M93" s="84"/>
      <c r="N93" s="76">
        <v>27223</v>
      </c>
      <c r="O93" s="84"/>
      <c r="P93" s="76">
        <v>27715.320469999999</v>
      </c>
      <c r="Q93" s="84"/>
      <c r="R93" s="76">
        <v>27321.775109023733</v>
      </c>
      <c r="S93" s="76"/>
      <c r="T93" s="76">
        <v>31177</v>
      </c>
      <c r="U93" s="76"/>
      <c r="V93" s="76">
        <v>36160.152879790163</v>
      </c>
      <c r="W93" s="76"/>
      <c r="X93" s="84"/>
      <c r="Y93" s="103">
        <v>42.64615904735922</v>
      </c>
      <c r="Z93" s="112"/>
      <c r="AA93" s="103">
        <v>42.414145318181312</v>
      </c>
      <c r="AB93" s="100"/>
      <c r="AC93" s="103">
        <v>47.907356400768265</v>
      </c>
      <c r="AD93" s="100"/>
      <c r="AE93" s="100">
        <v>43.33836388143267</v>
      </c>
      <c r="AF93" s="100"/>
      <c r="AG93" s="100">
        <v>50.192506356545877</v>
      </c>
      <c r="AH93" s="84"/>
      <c r="AI93" s="100">
        <f t="shared" si="65"/>
        <v>52.757879026898401</v>
      </c>
      <c r="AJ93" s="100"/>
      <c r="AK93" s="100">
        <f>N93/SUM($N$90+$N$93)*100</f>
        <v>45.540165278195992</v>
      </c>
      <c r="AL93" s="100"/>
      <c r="AM93" s="100">
        <f t="shared" ref="AM93" si="67">P93/SUM($P$90+$P$93)*100</f>
        <v>43.995898208639936</v>
      </c>
      <c r="AN93" s="100">
        <f>R93/SUM($R$90+$R$93)*100</f>
        <v>46.375252243486287</v>
      </c>
      <c r="AP93" s="100">
        <f>T93/SUM($T$90+$T$93)*100</f>
        <v>46.091867358554723</v>
      </c>
      <c r="AR93" s="100">
        <f>V93/SUM($V$90+$V$93)*100</f>
        <v>45.428716477353689</v>
      </c>
    </row>
    <row r="94" spans="1:45" s="2" customFormat="1" ht="12">
      <c r="A94" s="148" t="s">
        <v>156</v>
      </c>
      <c r="B94" s="76">
        <v>6194.0868333435665</v>
      </c>
      <c r="C94" s="85"/>
      <c r="D94" s="76">
        <v>11564.944785868007</v>
      </c>
      <c r="E94" s="85"/>
      <c r="F94" s="76">
        <v>8822.2608789236947</v>
      </c>
      <c r="G94" s="85"/>
      <c r="H94" s="76">
        <v>4730</v>
      </c>
      <c r="I94" s="85"/>
      <c r="J94" s="76">
        <v>4798.3911993581514</v>
      </c>
      <c r="K94" s="85"/>
      <c r="L94" s="76">
        <v>8491.9517076794073</v>
      </c>
      <c r="M94" s="85"/>
      <c r="N94" s="76">
        <v>10884</v>
      </c>
      <c r="O94" s="85"/>
      <c r="P94" s="76">
        <v>15173.561659999999</v>
      </c>
      <c r="Q94" s="85"/>
      <c r="R94" s="76">
        <v>12002.038731742101</v>
      </c>
      <c r="S94" s="76"/>
      <c r="T94" s="76">
        <v>28659</v>
      </c>
      <c r="U94" s="76"/>
      <c r="V94" s="76">
        <v>28715.327706230037</v>
      </c>
      <c r="W94" s="76"/>
      <c r="X94" s="85"/>
      <c r="Y94" s="98" t="s">
        <v>74</v>
      </c>
      <c r="Z94" s="100"/>
      <c r="AA94" s="98" t="s">
        <v>74</v>
      </c>
      <c r="AB94" s="99"/>
      <c r="AC94" s="98" t="s">
        <v>74</v>
      </c>
      <c r="AD94" s="99"/>
      <c r="AE94" s="98" t="s">
        <v>74</v>
      </c>
      <c r="AF94" s="99"/>
      <c r="AG94" s="98" t="s">
        <v>74</v>
      </c>
      <c r="AH94" s="85"/>
      <c r="AI94" s="98" t="s">
        <v>74</v>
      </c>
      <c r="AJ94" s="98"/>
      <c r="AK94" s="98" t="s">
        <v>74</v>
      </c>
      <c r="AL94" s="98"/>
      <c r="AM94" s="98" t="s">
        <v>74</v>
      </c>
      <c r="AN94" s="98" t="s">
        <v>74</v>
      </c>
      <c r="AP94" s="98" t="s">
        <v>74</v>
      </c>
      <c r="AR94" s="98" t="s">
        <v>74</v>
      </c>
    </row>
    <row r="95" spans="1:45" s="70" customFormat="1" ht="6.6" customHeight="1" thickBot="1">
      <c r="A95" s="71"/>
      <c r="B95" s="14"/>
      <c r="C95" s="89"/>
      <c r="D95" s="67"/>
      <c r="E95" s="96"/>
      <c r="F95" s="67"/>
      <c r="G95" s="96"/>
      <c r="H95" s="67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8"/>
      <c r="Z95" s="68"/>
      <c r="AA95" s="69"/>
      <c r="AB95" s="69"/>
      <c r="AC95" s="69"/>
      <c r="AD95" s="69"/>
      <c r="AE95" s="69"/>
      <c r="AF95" s="69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</row>
    <row r="96" spans="1:45" s="20" customFormat="1" ht="6.6" customHeight="1">
      <c r="B96" s="53"/>
      <c r="C96" s="115"/>
      <c r="E96" s="113"/>
      <c r="G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51"/>
      <c r="Z96" s="52"/>
      <c r="AG96" s="113"/>
      <c r="AH96" s="113"/>
      <c r="AI96" s="113"/>
      <c r="AJ96" s="113"/>
    </row>
    <row r="97" spans="1:36" s="20" customFormat="1" ht="13.5">
      <c r="A97" s="180" t="s">
        <v>181</v>
      </c>
      <c r="B97" s="51"/>
      <c r="C97" s="115"/>
      <c r="E97" s="113"/>
      <c r="G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Y97" s="51"/>
      <c r="Z97" s="52"/>
      <c r="AG97" s="113"/>
      <c r="AH97" s="113"/>
      <c r="AI97" s="113"/>
      <c r="AJ97" s="113"/>
    </row>
    <row r="98" spans="1:36" s="20" customFormat="1" ht="13.5">
      <c r="A98" s="180" t="s">
        <v>182</v>
      </c>
      <c r="B98" s="51"/>
      <c r="C98" s="115"/>
      <c r="E98" s="113"/>
      <c r="G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Y98" s="51"/>
      <c r="Z98" s="52"/>
      <c r="AG98" s="113"/>
      <c r="AH98" s="113"/>
      <c r="AI98" s="113"/>
      <c r="AJ98" s="113"/>
    </row>
    <row r="99" spans="1:36" s="20" customFormat="1" ht="11.25" customHeight="1">
      <c r="A99" s="411" t="s">
        <v>165</v>
      </c>
      <c r="B99" s="411"/>
      <c r="C99" s="411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1"/>
      <c r="O99" s="411"/>
      <c r="P99" s="411"/>
      <c r="Q99" s="411"/>
      <c r="R99" s="411"/>
      <c r="S99" s="411"/>
      <c r="T99" s="411"/>
      <c r="U99" s="411"/>
      <c r="V99" s="411"/>
      <c r="W99" s="411"/>
      <c r="X99" s="411"/>
      <c r="Y99" s="411"/>
      <c r="Z99" s="411"/>
      <c r="AA99" s="411"/>
      <c r="AB99" s="411"/>
      <c r="AC99" s="411"/>
      <c r="AD99" s="411"/>
      <c r="AE99" s="411"/>
      <c r="AF99" s="411"/>
    </row>
    <row r="100" spans="1:36" s="20" customFormat="1" ht="11.25">
      <c r="A100" s="411" t="s">
        <v>175</v>
      </c>
      <c r="B100" s="411"/>
      <c r="C100" s="411"/>
      <c r="D100" s="411"/>
      <c r="E100" s="411"/>
      <c r="F100" s="411"/>
      <c r="G100" s="411"/>
      <c r="H100" s="411"/>
      <c r="I100" s="411"/>
      <c r="J100" s="411"/>
      <c r="K100" s="411"/>
      <c r="L100" s="411"/>
      <c r="M100" s="411"/>
      <c r="N100" s="411"/>
      <c r="O100" s="411"/>
      <c r="P100" s="411"/>
      <c r="Q100" s="411"/>
      <c r="R100" s="411"/>
      <c r="S100" s="411"/>
      <c r="T100" s="411"/>
      <c r="U100" s="411"/>
      <c r="V100" s="411"/>
      <c r="W100" s="411"/>
      <c r="X100" s="411"/>
      <c r="Y100" s="411"/>
      <c r="Z100" s="411"/>
      <c r="AA100" s="411"/>
      <c r="AB100" s="411"/>
      <c r="AC100" s="411"/>
      <c r="AD100" s="411"/>
      <c r="AE100" s="411"/>
      <c r="AF100" s="411"/>
    </row>
    <row r="101" spans="1:36" s="124" customFormat="1" ht="11.25">
      <c r="A101" s="123" t="s">
        <v>66</v>
      </c>
      <c r="B101" s="52"/>
      <c r="C101" s="155"/>
      <c r="D101" s="156"/>
      <c r="E101" s="134"/>
      <c r="F101" s="156"/>
      <c r="G101" s="134"/>
      <c r="H101" s="156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20"/>
      <c r="Z101" s="20"/>
      <c r="AA101" s="20"/>
      <c r="AB101" s="20"/>
      <c r="AC101" s="20"/>
      <c r="AD101" s="20"/>
      <c r="AE101" s="20"/>
      <c r="AF101" s="20"/>
      <c r="AG101" s="134"/>
      <c r="AH101" s="134"/>
      <c r="AI101" s="134"/>
      <c r="AJ101" s="134"/>
    </row>
    <row r="102" spans="1:36" s="20" customFormat="1" ht="11.25">
      <c r="A102" s="20" t="s">
        <v>105</v>
      </c>
      <c r="B102" s="56"/>
      <c r="C102" s="135"/>
      <c r="D102" s="125"/>
      <c r="E102" s="136"/>
      <c r="F102" s="125"/>
      <c r="G102" s="136"/>
      <c r="H102" s="125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AG102" s="136"/>
      <c r="AH102" s="136"/>
      <c r="AI102" s="136"/>
      <c r="AJ102" s="136"/>
    </row>
    <row r="103" spans="1:36" s="20" customFormat="1" ht="11.25">
      <c r="A103" s="20" t="s">
        <v>220</v>
      </c>
      <c r="C103" s="133"/>
      <c r="E103" s="134"/>
      <c r="G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AG103" s="134"/>
      <c r="AH103" s="134"/>
      <c r="AI103" s="134"/>
      <c r="AJ103" s="134"/>
    </row>
  </sheetData>
  <sortState xmlns:xlrd2="http://schemas.microsoft.com/office/spreadsheetml/2017/richdata2" ref="A16:Q23">
    <sortCondition descending="1" ref="H16:H23"/>
  </sortState>
  <mergeCells count="26">
    <mergeCell ref="Y7:AQ7"/>
    <mergeCell ref="AK63:AO63"/>
    <mergeCell ref="AG10:AH10"/>
    <mergeCell ref="N10:O10"/>
    <mergeCell ref="P10:Q10"/>
    <mergeCell ref="AK10:AL10"/>
    <mergeCell ref="R10:S10"/>
    <mergeCell ref="B7:S7"/>
    <mergeCell ref="T10:U10"/>
    <mergeCell ref="V10:W10"/>
    <mergeCell ref="A1:AO1"/>
    <mergeCell ref="AI10:AJ10"/>
    <mergeCell ref="A100:AF100"/>
    <mergeCell ref="L10:M10"/>
    <mergeCell ref="A99:AF99"/>
    <mergeCell ref="A4:A10"/>
    <mergeCell ref="H10:I10"/>
    <mergeCell ref="B10:C10"/>
    <mergeCell ref="Y10:Z10"/>
    <mergeCell ref="AA10:AB10"/>
    <mergeCell ref="D10:E10"/>
    <mergeCell ref="AE10:AF10"/>
    <mergeCell ref="F10:G10"/>
    <mergeCell ref="AC10:AD10"/>
    <mergeCell ref="J10:K10"/>
    <mergeCell ref="B4:AQ4"/>
  </mergeCells>
  <phoneticPr fontId="16" type="noConversion"/>
  <printOptions horizontalCentered="1"/>
  <pageMargins left="0.78740157480314965" right="0.78740157480314965" top="0.78740157480314965" bottom="0.78740157480314965" header="0.39370078740157483" footer="0.39370078740157483"/>
  <pageSetup scale="75" fitToHeight="2" orientation="portrait" r:id="rId1"/>
  <headerFooter scaleWithDoc="0" alignWithMargins="0">
    <oddFooter>&amp;R&amp;9&amp;P de &amp;N</oddFooter>
  </headerFooter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64"/>
  <sheetViews>
    <sheetView showGridLines="0" zoomScaleNormal="100" workbookViewId="0">
      <pane xSplit="1" ySplit="11" topLeftCell="B12" activePane="bottomRight" state="frozen"/>
      <selection sqref="A1:XFD1"/>
      <selection pane="topRight" sqref="A1:XFD1"/>
      <selection pane="bottomLeft" sqref="A1:XFD1"/>
      <selection pane="bottomRight" sqref="A1:AP1"/>
    </sheetView>
  </sheetViews>
  <sheetFormatPr baseColWidth="10" defaultColWidth="11.42578125" defaultRowHeight="12.75"/>
  <cols>
    <col min="1" max="1" width="30.7109375" style="54" customWidth="1"/>
    <col min="2" max="2" width="8.7109375" style="54" customWidth="1"/>
    <col min="3" max="3" width="2.7109375" style="83" customWidth="1"/>
    <col min="4" max="4" width="8.7109375" style="4" customWidth="1"/>
    <col min="5" max="5" width="2.7109375" style="83" customWidth="1"/>
    <col min="6" max="6" width="8.7109375" style="4" customWidth="1"/>
    <col min="7" max="7" width="2.7109375" style="83" customWidth="1"/>
    <col min="8" max="8" width="8.7109375" style="4" customWidth="1"/>
    <col min="9" max="9" width="2.7109375" style="83" customWidth="1"/>
    <col min="10" max="10" width="8.7109375" style="83" customWidth="1"/>
    <col min="11" max="11" width="2.7109375" style="83" customWidth="1"/>
    <col min="12" max="12" width="8.7109375" style="83" customWidth="1"/>
    <col min="13" max="13" width="2.7109375" style="83" customWidth="1"/>
    <col min="14" max="14" width="8.85546875" style="83" customWidth="1"/>
    <col min="15" max="15" width="2.7109375" style="83" customWidth="1"/>
    <col min="16" max="16" width="8.7109375" style="83" customWidth="1"/>
    <col min="17" max="17" width="2.7109375" style="83" customWidth="1"/>
    <col min="18" max="18" width="7.5703125" style="83" bestFit="1" customWidth="1"/>
    <col min="19" max="19" width="2.7109375" style="83" customWidth="1"/>
    <col min="20" max="20" width="7.5703125" style="83" bestFit="1" customWidth="1"/>
    <col min="21" max="21" width="2.7109375" style="83" customWidth="1"/>
    <col min="22" max="22" width="7.5703125" style="83" bestFit="1" customWidth="1"/>
    <col min="23" max="24" width="2.7109375" style="83" customWidth="1"/>
    <col min="25" max="25" width="8.7109375" style="54" customWidth="1"/>
    <col min="26" max="26" width="2.7109375" style="54" customWidth="1"/>
    <col min="27" max="27" width="8.7109375" style="54" customWidth="1"/>
    <col min="28" max="28" width="2.7109375" style="54" customWidth="1"/>
    <col min="29" max="29" width="8.7109375" style="54" customWidth="1"/>
    <col min="30" max="30" width="2.7109375" style="54" customWidth="1"/>
    <col min="31" max="31" width="8.7109375" style="54" customWidth="1"/>
    <col min="32" max="32" width="2.7109375" style="54" customWidth="1"/>
    <col min="33" max="33" width="8.7109375" style="83" customWidth="1"/>
    <col min="34" max="34" width="2.7109375" style="83" customWidth="1"/>
    <col min="35" max="35" width="8.7109375" style="83" customWidth="1"/>
    <col min="36" max="36" width="2.7109375" style="83" customWidth="1"/>
    <col min="37" max="37" width="8.7109375" style="54" customWidth="1"/>
    <col min="38" max="38" width="2.7109375" style="54" customWidth="1"/>
    <col min="39" max="39" width="8.7109375" style="54" customWidth="1"/>
    <col min="40" max="40" width="2.7109375" style="54" customWidth="1"/>
    <col min="41" max="41" width="8.7109375" style="54" customWidth="1"/>
    <col min="42" max="42" width="1.7109375" style="54" customWidth="1"/>
    <col min="43" max="43" width="8.7109375" style="54" customWidth="1"/>
    <col min="44" max="44" width="1.7109375" style="54" customWidth="1"/>
    <col min="45" max="45" width="8.7109375" style="54" customWidth="1"/>
    <col min="46" max="46" width="1.7109375" style="54" customWidth="1"/>
    <col min="47" max="16384" width="11.42578125" style="54"/>
  </cols>
  <sheetData>
    <row r="1" spans="1:46" ht="30" customHeight="1">
      <c r="A1" s="419" t="s">
        <v>226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19"/>
      <c r="AP1" s="419"/>
    </row>
    <row r="2" spans="1:46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27"/>
      <c r="Z2" s="27"/>
      <c r="AA2" s="2"/>
      <c r="AB2" s="2"/>
      <c r="AC2" s="2"/>
      <c r="AD2" s="2"/>
      <c r="AE2" s="2"/>
      <c r="AF2" s="2"/>
      <c r="AG2" s="114"/>
      <c r="AH2" s="114"/>
      <c r="AI2" s="114"/>
      <c r="AJ2" s="114"/>
    </row>
    <row r="3" spans="1:46" s="4" customFormat="1" ht="6.6" customHeight="1">
      <c r="A3" s="192"/>
      <c r="B3" s="193"/>
      <c r="C3" s="194"/>
      <c r="D3" s="195"/>
      <c r="E3" s="194"/>
      <c r="F3" s="195"/>
      <c r="G3" s="194"/>
      <c r="H3" s="195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3"/>
      <c r="Z3" s="193"/>
      <c r="AA3" s="192"/>
      <c r="AB3" s="192"/>
      <c r="AC3" s="192"/>
      <c r="AD3" s="192"/>
      <c r="AE3" s="192"/>
      <c r="AF3" s="192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</row>
    <row r="4" spans="1:46" s="4" customFormat="1" ht="12.75" customHeight="1">
      <c r="A4" s="412" t="s">
        <v>44</v>
      </c>
      <c r="B4" s="413" t="s">
        <v>173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346"/>
      <c r="AP4" s="346"/>
      <c r="AQ4" s="395"/>
      <c r="AR4" s="395"/>
      <c r="AS4" s="402"/>
      <c r="AT4" s="402"/>
    </row>
    <row r="5" spans="1:46" s="4" customFormat="1" ht="6.6" customHeight="1">
      <c r="A5" s="412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6"/>
      <c r="Z5" s="196"/>
      <c r="AA5" s="199"/>
      <c r="AB5" s="199"/>
      <c r="AC5" s="199"/>
      <c r="AD5" s="199"/>
      <c r="AE5" s="199"/>
      <c r="AF5" s="199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</row>
    <row r="6" spans="1:46" s="4" customFormat="1" ht="6.6" customHeight="1">
      <c r="A6" s="412"/>
      <c r="B6" s="221"/>
      <c r="C6" s="201"/>
      <c r="D6" s="220"/>
      <c r="E6" s="201"/>
      <c r="F6" s="241"/>
      <c r="G6" s="201"/>
      <c r="H6" s="220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21"/>
      <c r="Z6" s="221"/>
      <c r="AA6" s="203"/>
      <c r="AB6" s="203"/>
      <c r="AC6" s="203"/>
      <c r="AD6" s="203"/>
      <c r="AE6" s="203"/>
      <c r="AF6" s="203"/>
      <c r="AG6" s="201"/>
      <c r="AH6" s="201"/>
      <c r="AI6" s="201"/>
      <c r="AJ6" s="201"/>
      <c r="AK6" s="289"/>
      <c r="AL6" s="289"/>
      <c r="AM6" s="289"/>
      <c r="AN6" s="289"/>
      <c r="AO6" s="289"/>
      <c r="AP6" s="289"/>
      <c r="AQ6" s="289"/>
      <c r="AR6" s="289"/>
      <c r="AS6" s="289"/>
      <c r="AT6" s="289"/>
    </row>
    <row r="7" spans="1:46" s="4" customFormat="1" ht="12" customHeight="1">
      <c r="A7" s="412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394"/>
      <c r="U7" s="394"/>
      <c r="V7" s="404"/>
      <c r="W7" s="404"/>
      <c r="X7" s="394"/>
      <c r="Y7" s="409" t="s">
        <v>88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</row>
    <row r="8" spans="1:46" s="4" customFormat="1" ht="6.6" customHeight="1">
      <c r="A8" s="412"/>
      <c r="B8" s="206"/>
      <c r="C8" s="207"/>
      <c r="D8" s="222"/>
      <c r="E8" s="208"/>
      <c r="F8" s="248"/>
      <c r="G8" s="208"/>
      <c r="H8" s="206"/>
      <c r="I8" s="214"/>
      <c r="J8" s="214"/>
      <c r="K8" s="214"/>
      <c r="L8" s="214"/>
      <c r="M8" s="214"/>
      <c r="N8" s="208"/>
      <c r="O8" s="214"/>
      <c r="P8" s="214"/>
      <c r="Q8" s="214"/>
      <c r="R8" s="214"/>
      <c r="S8" s="214"/>
      <c r="T8" s="214"/>
      <c r="U8" s="214"/>
      <c r="V8" s="214"/>
      <c r="W8" s="214"/>
      <c r="X8" s="208"/>
      <c r="Y8" s="206"/>
      <c r="Z8" s="206"/>
      <c r="AA8" s="206"/>
      <c r="AB8" s="206"/>
      <c r="AC8" s="206"/>
      <c r="AD8" s="206"/>
      <c r="AE8" s="206"/>
      <c r="AF8" s="206"/>
      <c r="AG8" s="214"/>
      <c r="AH8" s="214"/>
      <c r="AI8" s="214"/>
      <c r="AJ8" s="214"/>
      <c r="AK8" s="289"/>
      <c r="AL8" s="289"/>
      <c r="AM8" s="289"/>
      <c r="AN8" s="289"/>
      <c r="AO8" s="289"/>
      <c r="AP8" s="289"/>
      <c r="AQ8" s="289"/>
      <c r="AR8" s="289"/>
      <c r="AS8" s="289"/>
      <c r="AT8" s="289"/>
    </row>
    <row r="9" spans="1:46" s="4" customFormat="1" ht="6.6" customHeight="1">
      <c r="A9" s="412"/>
      <c r="B9" s="222"/>
      <c r="C9" s="209"/>
      <c r="D9" s="210"/>
      <c r="E9" s="211"/>
      <c r="F9" s="210"/>
      <c r="G9" s="211"/>
      <c r="H9" s="250"/>
      <c r="I9" s="208"/>
      <c r="J9" s="208"/>
      <c r="K9" s="208"/>
      <c r="L9" s="208"/>
      <c r="M9" s="208"/>
      <c r="N9" s="211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22"/>
      <c r="Z9" s="222"/>
      <c r="AA9" s="222"/>
      <c r="AB9" s="222"/>
      <c r="AC9" s="248"/>
      <c r="AD9" s="248"/>
      <c r="AE9" s="222"/>
      <c r="AF9" s="222"/>
      <c r="AG9" s="208"/>
      <c r="AH9" s="208"/>
      <c r="AI9" s="208"/>
      <c r="AJ9" s="208"/>
      <c r="AK9" s="211"/>
      <c r="AL9" s="211"/>
      <c r="AM9" s="211"/>
      <c r="AN9" s="211"/>
      <c r="AO9" s="211"/>
      <c r="AP9" s="211"/>
      <c r="AQ9" s="211"/>
      <c r="AR9" s="211"/>
      <c r="AS9" s="211"/>
      <c r="AT9" s="211"/>
    </row>
    <row r="10" spans="1:46" s="4" customFormat="1" ht="12.75" customHeight="1">
      <c r="A10" s="412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407">
        <v>2018</v>
      </c>
      <c r="U10" s="407"/>
      <c r="V10" s="407">
        <v>2019</v>
      </c>
      <c r="W10" s="407"/>
      <c r="X10" s="393"/>
      <c r="Y10" s="407">
        <v>2009</v>
      </c>
      <c r="Z10" s="407"/>
      <c r="AA10" s="407">
        <v>2010</v>
      </c>
      <c r="AB10" s="407"/>
      <c r="AC10" s="407">
        <v>2011</v>
      </c>
      <c r="AD10" s="407"/>
      <c r="AE10" s="407">
        <v>2012</v>
      </c>
      <c r="AF10" s="407"/>
      <c r="AG10" s="407">
        <v>2013</v>
      </c>
      <c r="AH10" s="407"/>
      <c r="AI10" s="407">
        <v>2014</v>
      </c>
      <c r="AJ10" s="407"/>
      <c r="AK10" s="407">
        <v>2015</v>
      </c>
      <c r="AL10" s="407"/>
      <c r="AM10" s="407">
        <v>2016</v>
      </c>
      <c r="AN10" s="407"/>
      <c r="AO10" s="344">
        <v>2017</v>
      </c>
      <c r="AP10" s="344"/>
      <c r="AQ10" s="393">
        <v>2018</v>
      </c>
      <c r="AR10" s="393"/>
      <c r="AS10" s="401">
        <v>2019</v>
      </c>
      <c r="AT10" s="401"/>
    </row>
    <row r="11" spans="1:46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3"/>
      <c r="Z11" s="213"/>
      <c r="AA11" s="213"/>
      <c r="AB11" s="213"/>
      <c r="AC11" s="213"/>
      <c r="AD11" s="213"/>
      <c r="AE11" s="213"/>
      <c r="AF11" s="213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</row>
    <row r="12" spans="1:46" s="1" customFormat="1" ht="6.6" customHeight="1">
      <c r="A12" s="29"/>
      <c r="B12" s="30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30"/>
      <c r="Z12" s="30"/>
      <c r="AG12" s="85"/>
      <c r="AH12" s="85"/>
      <c r="AI12" s="85"/>
      <c r="AJ12" s="85"/>
    </row>
    <row r="13" spans="1:46" s="1" customFormat="1" ht="12">
      <c r="A13" s="188" t="s">
        <v>131</v>
      </c>
      <c r="B13" s="185">
        <v>20561.371275738253</v>
      </c>
      <c r="C13" s="186"/>
      <c r="D13" s="185">
        <v>18596.490175665291</v>
      </c>
      <c r="E13" s="186"/>
      <c r="F13" s="185">
        <v>20025.812946142025</v>
      </c>
      <c r="G13" s="186"/>
      <c r="H13" s="185">
        <v>48623</v>
      </c>
      <c r="I13" s="186"/>
      <c r="J13" s="185">
        <v>59392</v>
      </c>
      <c r="K13" s="185"/>
      <c r="L13" s="185">
        <f>L15</f>
        <v>70081</v>
      </c>
      <c r="M13" s="185"/>
      <c r="N13" s="185">
        <f t="shared" ref="N13:P13" si="0">N15</f>
        <v>42162</v>
      </c>
      <c r="O13" s="185"/>
      <c r="P13" s="185">
        <f t="shared" si="0"/>
        <v>50930.580818000002</v>
      </c>
      <c r="Q13" s="186"/>
      <c r="R13" s="185">
        <f>R15</f>
        <v>37937.849201668832</v>
      </c>
      <c r="S13" s="186"/>
      <c r="T13" s="185">
        <f>T15</f>
        <v>45702</v>
      </c>
      <c r="U13" s="186"/>
      <c r="V13" s="185">
        <f>V15</f>
        <v>47544.398498470029</v>
      </c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</row>
    <row r="14" spans="1:46" s="1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30"/>
      <c r="Z14" s="30"/>
      <c r="AG14" s="83"/>
      <c r="AH14" s="83"/>
      <c r="AI14" s="104"/>
      <c r="AJ14" s="104"/>
    </row>
    <row r="15" spans="1:46" s="1" customFormat="1" ht="12">
      <c r="A15" s="6" t="s">
        <v>106</v>
      </c>
      <c r="B15" s="78">
        <v>20561.371275738253</v>
      </c>
      <c r="C15" s="90"/>
      <c r="D15" s="78">
        <v>18596.490175665291</v>
      </c>
      <c r="E15" s="90"/>
      <c r="F15" s="78">
        <v>20025.812946142025</v>
      </c>
      <c r="G15" s="240"/>
      <c r="H15" s="78">
        <v>48623</v>
      </c>
      <c r="I15" s="240"/>
      <c r="J15" s="78">
        <v>59392</v>
      </c>
      <c r="K15" s="240"/>
      <c r="L15" s="78">
        <f>SUM(L16:L19)</f>
        <v>70081</v>
      </c>
      <c r="M15" s="78"/>
      <c r="N15" s="78">
        <f t="shared" ref="N15:R15" si="1">SUM(N16:N19)</f>
        <v>42162</v>
      </c>
      <c r="O15" s="78"/>
      <c r="P15" s="78">
        <f t="shared" si="1"/>
        <v>50930.580818000002</v>
      </c>
      <c r="Q15" s="240"/>
      <c r="R15" s="78">
        <f t="shared" si="1"/>
        <v>37937.849201668832</v>
      </c>
      <c r="S15" s="240"/>
      <c r="T15" s="78">
        <v>45702</v>
      </c>
      <c r="U15" s="240"/>
      <c r="V15" s="78">
        <v>47544.398498470029</v>
      </c>
      <c r="W15" s="240"/>
      <c r="X15" s="240"/>
      <c r="Y15" s="104">
        <v>100</v>
      </c>
      <c r="Z15" s="30"/>
      <c r="AA15" s="104">
        <v>99.999999999999972</v>
      </c>
      <c r="AC15" s="104">
        <v>99.999999999999986</v>
      </c>
      <c r="AE15" s="104">
        <v>100</v>
      </c>
      <c r="AG15" s="104">
        <v>99.999999999999986</v>
      </c>
      <c r="AH15" s="240"/>
      <c r="AI15" s="104">
        <f>SUM(AI16:AI19)</f>
        <v>100.00000000000001</v>
      </c>
      <c r="AJ15" s="104"/>
      <c r="AK15" s="104">
        <f>SUM(AK16:AK19)</f>
        <v>100</v>
      </c>
      <c r="AL15" s="104"/>
      <c r="AM15" s="104">
        <f t="shared" ref="AM15:AO15" si="2">SUM(AM16:AM19)</f>
        <v>100</v>
      </c>
      <c r="AO15" s="104">
        <f t="shared" si="2"/>
        <v>100</v>
      </c>
      <c r="AQ15" s="104">
        <f>(T15/T15)*100</f>
        <v>100</v>
      </c>
      <c r="AS15" s="104">
        <f>(V15/V15)*100</f>
        <v>100</v>
      </c>
    </row>
    <row r="16" spans="1:46" s="1" customFormat="1" ht="12">
      <c r="A16" s="126" t="s">
        <v>91</v>
      </c>
      <c r="B16" s="76">
        <v>4910.7491269749426</v>
      </c>
      <c r="C16" s="84"/>
      <c r="D16" s="76">
        <v>3105.9247928392388</v>
      </c>
      <c r="E16" s="85"/>
      <c r="F16" s="76">
        <v>3925.0372332397314</v>
      </c>
      <c r="G16" s="234"/>
      <c r="H16" s="76">
        <v>8739</v>
      </c>
      <c r="I16" s="234"/>
      <c r="J16" s="76">
        <v>9306</v>
      </c>
      <c r="K16" s="234"/>
      <c r="L16" s="76">
        <v>16618</v>
      </c>
      <c r="M16" s="234"/>
      <c r="N16" s="76">
        <v>8794</v>
      </c>
      <c r="O16" s="234"/>
      <c r="P16" s="76">
        <v>8971.0563880000009</v>
      </c>
      <c r="Q16" s="234"/>
      <c r="R16" s="76">
        <v>10178.133327553156</v>
      </c>
      <c r="S16" s="234"/>
      <c r="T16" s="312" t="s">
        <v>217</v>
      </c>
      <c r="U16" s="234"/>
      <c r="V16" s="312" t="s">
        <v>217</v>
      </c>
      <c r="W16" s="234"/>
      <c r="X16" s="234"/>
      <c r="Y16" s="100">
        <v>23.883373638457016</v>
      </c>
      <c r="Z16" s="30"/>
      <c r="AA16" s="100">
        <v>16.701672001007704</v>
      </c>
      <c r="AC16" s="100">
        <v>19.599889621439264</v>
      </c>
      <c r="AE16" s="100">
        <v>17.97297575221603</v>
      </c>
      <c r="AG16" s="100">
        <v>18.66430069366027</v>
      </c>
      <c r="AH16" s="234"/>
      <c r="AI16" s="100">
        <f>L16/SUM($L$16:$L$19)*100</f>
        <v>23.712561179206919</v>
      </c>
      <c r="AJ16" s="100"/>
      <c r="AK16" s="100">
        <f>N16/SUM($N$16:$N$19)*100</f>
        <v>20.857644324273043</v>
      </c>
      <c r="AL16" s="100"/>
      <c r="AM16" s="100">
        <f>P16/SUM($P$16:$P$19)*100</f>
        <v>17.614282507513501</v>
      </c>
      <c r="AO16" s="100">
        <f>R16/SUM($R$16:$R$19)*100</f>
        <v>26.828440572496753</v>
      </c>
      <c r="AQ16" s="312" t="s">
        <v>217</v>
      </c>
      <c r="AS16" s="312" t="s">
        <v>217</v>
      </c>
    </row>
    <row r="17" spans="1:46" s="1" customFormat="1" ht="12">
      <c r="A17" s="126" t="s">
        <v>92</v>
      </c>
      <c r="B17" s="76">
        <v>5669.8777207037847</v>
      </c>
      <c r="C17" s="84"/>
      <c r="D17" s="76">
        <v>5489.0486604989419</v>
      </c>
      <c r="E17" s="85"/>
      <c r="F17" s="76">
        <v>5833.9870847627344</v>
      </c>
      <c r="G17" s="234"/>
      <c r="H17" s="76">
        <v>15419</v>
      </c>
      <c r="I17" s="234"/>
      <c r="J17" s="76">
        <v>16493</v>
      </c>
      <c r="K17" s="234"/>
      <c r="L17" s="76">
        <v>24483</v>
      </c>
      <c r="M17" s="234"/>
      <c r="N17" s="76">
        <v>11497</v>
      </c>
      <c r="O17" s="234"/>
      <c r="P17" s="76">
        <v>12647.89407</v>
      </c>
      <c r="Q17" s="234"/>
      <c r="R17" s="76">
        <v>7165.7723682913465</v>
      </c>
      <c r="S17" s="234"/>
      <c r="T17" s="312" t="s">
        <v>217</v>
      </c>
      <c r="U17" s="234"/>
      <c r="V17" s="312" t="s">
        <v>217</v>
      </c>
      <c r="W17" s="234"/>
      <c r="X17" s="234"/>
      <c r="Y17" s="100">
        <v>27.575387091978904</v>
      </c>
      <c r="Z17" s="30"/>
      <c r="AA17" s="100">
        <v>29.516584090054355</v>
      </c>
      <c r="AC17" s="100">
        <v>29.132335852995432</v>
      </c>
      <c r="AE17" s="100">
        <v>31.711330028998624</v>
      </c>
      <c r="AG17" s="100">
        <v>32.343926439748344</v>
      </c>
      <c r="AH17" s="234"/>
      <c r="AI17" s="100">
        <f>L17/SUM($L$16:$L$19)*100</f>
        <v>34.93528916539433</v>
      </c>
      <c r="AJ17" s="100"/>
      <c r="AK17" s="100">
        <f>N17/SUM($N$16:$N$19)*100</f>
        <v>27.268630520373797</v>
      </c>
      <c r="AL17" s="100"/>
      <c r="AM17" s="100">
        <f>P17/SUM($P$16:$P$19)*100</f>
        <v>24.833594800729138</v>
      </c>
      <c r="AO17" s="100">
        <f>R17/SUM($R$16:$R$19)*100</f>
        <v>18.888188231757045</v>
      </c>
      <c r="AQ17" s="312" t="s">
        <v>217</v>
      </c>
      <c r="AS17" s="312" t="s">
        <v>217</v>
      </c>
    </row>
    <row r="18" spans="1:46" s="1" customFormat="1" ht="12">
      <c r="A18" s="126" t="s">
        <v>93</v>
      </c>
      <c r="B18" s="76">
        <v>5731.4159480088838</v>
      </c>
      <c r="C18" s="84"/>
      <c r="D18" s="76">
        <v>5904.3197245240735</v>
      </c>
      <c r="E18" s="84"/>
      <c r="F18" s="76">
        <v>5967.2203946745412</v>
      </c>
      <c r="G18" s="234"/>
      <c r="H18" s="76">
        <v>13700</v>
      </c>
      <c r="I18" s="234"/>
      <c r="J18" s="76">
        <v>17795</v>
      </c>
      <c r="K18" s="234"/>
      <c r="L18" s="76">
        <v>18437</v>
      </c>
      <c r="M18" s="234"/>
      <c r="N18" s="76">
        <v>11690</v>
      </c>
      <c r="O18" s="234"/>
      <c r="P18" s="76">
        <v>14046.622079999999</v>
      </c>
      <c r="Q18" s="234"/>
      <c r="R18" s="76">
        <v>9663.5007383551638</v>
      </c>
      <c r="S18" s="234"/>
      <c r="T18" s="312" t="s">
        <v>217</v>
      </c>
      <c r="U18" s="234"/>
      <c r="V18" s="312" t="s">
        <v>217</v>
      </c>
      <c r="W18" s="234"/>
      <c r="X18" s="234"/>
      <c r="Y18" s="100">
        <v>27.874677574504808</v>
      </c>
      <c r="Z18" s="30"/>
      <c r="AA18" s="100">
        <v>31.749645598448772</v>
      </c>
      <c r="AC18" s="100">
        <v>29.797643724741405</v>
      </c>
      <c r="AE18" s="100">
        <v>28.175966106575078</v>
      </c>
      <c r="AG18" s="100">
        <v>20.777544765284723</v>
      </c>
      <c r="AH18" s="234"/>
      <c r="AI18" s="100">
        <f>L18/SUM($L$16:$L$19)*100</f>
        <v>26.308129164823562</v>
      </c>
      <c r="AJ18" s="100"/>
      <c r="AK18" s="100">
        <f>N18/SUM($N$16:$N$19)*100</f>
        <v>27.726388691238558</v>
      </c>
      <c r="AL18" s="100"/>
      <c r="AM18" s="100">
        <f>P18/SUM($P$16:$P$19)*100</f>
        <v>27.579936954175889</v>
      </c>
      <c r="AO18" s="100">
        <f>R18/SUM($R$16:$R$19)*100</f>
        <v>25.471925640766376</v>
      </c>
      <c r="AQ18" s="312" t="s">
        <v>217</v>
      </c>
      <c r="AS18" s="312" t="s">
        <v>217</v>
      </c>
    </row>
    <row r="19" spans="1:46" s="1" customFormat="1" ht="12">
      <c r="A19" s="126" t="s">
        <v>94</v>
      </c>
      <c r="B19" s="76">
        <v>4249.3284800506408</v>
      </c>
      <c r="C19" s="84"/>
      <c r="D19" s="76">
        <v>4097.1969978030338</v>
      </c>
      <c r="E19" s="84"/>
      <c r="F19" s="76">
        <v>4299.5682334650155</v>
      </c>
      <c r="G19" s="234"/>
      <c r="H19" s="76">
        <v>10765</v>
      </c>
      <c r="I19" s="234"/>
      <c r="J19" s="76">
        <v>15798</v>
      </c>
      <c r="K19" s="234"/>
      <c r="L19" s="76">
        <v>10543</v>
      </c>
      <c r="M19" s="234"/>
      <c r="N19" s="76">
        <v>10181</v>
      </c>
      <c r="O19" s="234"/>
      <c r="P19" s="76">
        <v>15265.00828</v>
      </c>
      <c r="Q19" s="234"/>
      <c r="R19" s="76">
        <v>10930.442767469165</v>
      </c>
      <c r="S19" s="234"/>
      <c r="T19" s="312" t="s">
        <v>217</v>
      </c>
      <c r="U19" s="234"/>
      <c r="V19" s="312" t="s">
        <v>217</v>
      </c>
      <c r="W19" s="234"/>
      <c r="X19" s="234"/>
      <c r="Y19" s="100">
        <v>20.666561695059269</v>
      </c>
      <c r="Z19" s="30"/>
      <c r="AA19" s="100">
        <v>22.032098310489154</v>
      </c>
      <c r="AC19" s="100">
        <v>21.470130800823885</v>
      </c>
      <c r="AE19" s="100">
        <v>22.139728112210271</v>
      </c>
      <c r="AG19" s="100">
        <v>28.214228101306663</v>
      </c>
      <c r="AH19" s="234"/>
      <c r="AI19" s="100">
        <f>L19/SUM($L$16:$L$19)*100</f>
        <v>15.044020490575191</v>
      </c>
      <c r="AJ19" s="100"/>
      <c r="AK19" s="100">
        <f>N19/SUM($N$16:$N$19)*100</f>
        <v>24.147336464114606</v>
      </c>
      <c r="AL19" s="100"/>
      <c r="AM19" s="100">
        <f>P19/SUM($P$16:$P$19)*100</f>
        <v>29.972185737581469</v>
      </c>
      <c r="AO19" s="100">
        <f>R19/SUM($R$16:$R$19)*100</f>
        <v>28.81144555497983</v>
      </c>
      <c r="AQ19" s="312" t="s">
        <v>217</v>
      </c>
      <c r="AS19" s="312" t="s">
        <v>217</v>
      </c>
    </row>
    <row r="20" spans="1:46" s="1" customFormat="1" ht="6.6" customHeight="1">
      <c r="A20" s="121"/>
      <c r="B20" s="76"/>
      <c r="C20" s="84"/>
      <c r="D20" s="76"/>
      <c r="E20" s="84"/>
      <c r="F20" s="76"/>
      <c r="G20" s="84"/>
      <c r="H20" s="76"/>
      <c r="I20" s="84"/>
      <c r="J20" s="78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30"/>
      <c r="Z20" s="30"/>
      <c r="AA20" s="30"/>
      <c r="AC20" s="30"/>
      <c r="AE20" s="30"/>
      <c r="AG20" s="84"/>
      <c r="AH20" s="84"/>
      <c r="AI20" s="84"/>
      <c r="AJ20" s="84"/>
    </row>
    <row r="21" spans="1:46" s="22" customFormat="1" ht="12">
      <c r="A21" s="147" t="s">
        <v>147</v>
      </c>
      <c r="B21" s="78">
        <v>20561.371275738235</v>
      </c>
      <c r="C21" s="137"/>
      <c r="D21" s="78">
        <v>18596.490175665298</v>
      </c>
      <c r="E21" s="137"/>
      <c r="F21" s="78">
        <v>20025.812946142054</v>
      </c>
      <c r="G21" s="137"/>
      <c r="H21" s="78">
        <v>48623</v>
      </c>
      <c r="I21" s="137"/>
      <c r="J21" s="78">
        <v>59392</v>
      </c>
      <c r="K21" s="137"/>
      <c r="L21" s="78">
        <f>L22+L23+L24</f>
        <v>70081</v>
      </c>
      <c r="M21" s="78"/>
      <c r="N21" s="78">
        <f>N22+N23+N24+N28</f>
        <v>42162</v>
      </c>
      <c r="O21" s="78"/>
      <c r="P21" s="78">
        <f t="shared" ref="P21:R21" si="3">P22+P23+P24+P28</f>
        <v>50930.58081544</v>
      </c>
      <c r="Q21" s="137"/>
      <c r="R21" s="78">
        <f t="shared" si="3"/>
        <v>37937.849201668854</v>
      </c>
      <c r="S21" s="137"/>
      <c r="T21" s="78">
        <f t="shared" ref="T21:V21" si="4">T22+T23+T24+T28</f>
        <v>45703</v>
      </c>
      <c r="U21" s="137"/>
      <c r="V21" s="78">
        <f t="shared" si="4"/>
        <v>47544.398498469978</v>
      </c>
      <c r="W21" s="137"/>
      <c r="X21" s="137"/>
      <c r="Y21" s="104">
        <v>99.999999999999915</v>
      </c>
      <c r="Z21" s="138"/>
      <c r="AA21" s="104">
        <v>100.00000000000006</v>
      </c>
      <c r="AB21" s="104"/>
      <c r="AC21" s="104">
        <v>100.00000000000016</v>
      </c>
      <c r="AD21" s="104"/>
      <c r="AE21" s="104">
        <v>100</v>
      </c>
      <c r="AF21" s="104"/>
      <c r="AG21" s="104">
        <v>100</v>
      </c>
      <c r="AH21" s="137"/>
      <c r="AI21" s="104">
        <f>SUM(AI22:AI24)</f>
        <v>100</v>
      </c>
      <c r="AJ21" s="104"/>
      <c r="AK21" s="104">
        <f>SUM(AK22:AK24)</f>
        <v>100</v>
      </c>
      <c r="AL21" s="104"/>
      <c r="AM21" s="104">
        <f t="shared" ref="AM21" si="5">SUM(AM22:AM24)</f>
        <v>100.00000000000001</v>
      </c>
      <c r="AO21" s="104">
        <f t="shared" ref="AO21:AQ21" si="6">SUM(AO22:AO24)</f>
        <v>100.00000000000001</v>
      </c>
      <c r="AQ21" s="104">
        <f t="shared" si="6"/>
        <v>100</v>
      </c>
      <c r="AS21" s="104">
        <f t="shared" ref="AS21:AT21" si="7">SUM(AS22:AS24)</f>
        <v>100</v>
      </c>
    </row>
    <row r="22" spans="1:46" s="4" customFormat="1" ht="12">
      <c r="A22" s="148" t="s">
        <v>77</v>
      </c>
      <c r="B22" s="76">
        <v>107.92152191596226</v>
      </c>
      <c r="C22" s="233" t="s">
        <v>76</v>
      </c>
      <c r="D22" s="76">
        <v>628.56667061503026</v>
      </c>
      <c r="E22" s="91"/>
      <c r="F22" s="76">
        <v>122.24881402150348</v>
      </c>
      <c r="G22" s="233" t="s">
        <v>76</v>
      </c>
      <c r="H22" s="76">
        <v>568</v>
      </c>
      <c r="I22" s="233"/>
      <c r="J22" s="76">
        <v>467</v>
      </c>
      <c r="K22" s="76"/>
      <c r="L22" s="76">
        <v>437</v>
      </c>
      <c r="M22" s="76" t="s">
        <v>76</v>
      </c>
      <c r="N22" s="76">
        <v>301</v>
      </c>
      <c r="O22" s="76" t="s">
        <v>76</v>
      </c>
      <c r="P22" s="76">
        <v>220.23973520000001</v>
      </c>
      <c r="Q22" s="76" t="s">
        <v>76</v>
      </c>
      <c r="R22" s="76">
        <v>330.07125953075331</v>
      </c>
      <c r="S22" s="356" t="s">
        <v>76</v>
      </c>
      <c r="T22" s="76">
        <v>838</v>
      </c>
      <c r="U22" s="356"/>
      <c r="V22" s="76">
        <v>535.31951837999986</v>
      </c>
      <c r="W22" s="356" t="s">
        <v>76</v>
      </c>
      <c r="X22" s="356"/>
      <c r="Y22" s="100">
        <v>0.52487511882685634</v>
      </c>
      <c r="Z22" s="100"/>
      <c r="AA22" s="100">
        <v>3.3800285143997244</v>
      </c>
      <c r="AB22" s="100"/>
      <c r="AC22" s="100">
        <v>0.61045618647434097</v>
      </c>
      <c r="AD22" s="100"/>
      <c r="AE22" s="100">
        <v>1.1681714414988791</v>
      </c>
      <c r="AF22" s="100"/>
      <c r="AG22" s="100">
        <v>0.78631442474448987</v>
      </c>
      <c r="AH22" s="233"/>
      <c r="AI22" s="100">
        <f t="shared" ref="AI22:AI27" si="8">L22/SUM($L$22:$L$24)*100</f>
        <v>0.62356416147029869</v>
      </c>
      <c r="AJ22" s="100"/>
      <c r="AK22" s="100">
        <f t="shared" ref="AK22:AK27" si="9">N22/SUM($N$22:$N$24)*100</f>
        <v>0.71482853614515063</v>
      </c>
      <c r="AL22" s="100"/>
      <c r="AM22" s="100">
        <f t="shared" ref="AM22:AM27" si="10">P22/SUM($P$22:$P$24)*100</f>
        <v>0.43243122633549985</v>
      </c>
      <c r="AO22" s="100">
        <f t="shared" ref="AO22:AO27" si="11">R22/SUM($R$22:$R$24)*100</f>
        <v>0.87003155549533295</v>
      </c>
      <c r="AQ22" s="100">
        <f t="shared" ref="AQ22:AQ27" si="12">T22/SUM($T$22:$T$24)*100</f>
        <v>1.8335776644859199</v>
      </c>
      <c r="AS22" s="100">
        <f>V22/SUM($V$22:$V$24)*100</f>
        <v>1.1259360414397228</v>
      </c>
    </row>
    <row r="23" spans="1:46" s="4" customFormat="1" ht="12">
      <c r="A23" s="148" t="s">
        <v>78</v>
      </c>
      <c r="B23" s="76">
        <v>59.16202306980059</v>
      </c>
      <c r="C23" s="233" t="s">
        <v>76</v>
      </c>
      <c r="D23" s="76">
        <v>41.571072434811015</v>
      </c>
      <c r="E23" s="233" t="s">
        <v>76</v>
      </c>
      <c r="F23" s="76">
        <v>39.814353922721409</v>
      </c>
      <c r="G23" s="233" t="s">
        <v>76</v>
      </c>
      <c r="H23" s="76">
        <v>110</v>
      </c>
      <c r="I23" s="233" t="s">
        <v>76</v>
      </c>
      <c r="J23" s="76">
        <v>173</v>
      </c>
      <c r="K23" s="76" t="s">
        <v>76</v>
      </c>
      <c r="L23" s="76">
        <v>235</v>
      </c>
      <c r="M23" s="76" t="s">
        <v>76</v>
      </c>
      <c r="N23" s="76">
        <v>37</v>
      </c>
      <c r="O23" s="76" t="s">
        <v>76</v>
      </c>
      <c r="P23" s="76">
        <v>96.901210239999997</v>
      </c>
      <c r="Q23" s="76" t="s">
        <v>76</v>
      </c>
      <c r="R23" s="76">
        <v>105.45019164977316</v>
      </c>
      <c r="S23" s="356" t="s">
        <v>76</v>
      </c>
      <c r="T23" s="76">
        <v>184</v>
      </c>
      <c r="U23" s="356" t="s">
        <v>76</v>
      </c>
      <c r="V23" s="76">
        <v>204.60037517000001</v>
      </c>
      <c r="W23" s="356" t="s">
        <v>76</v>
      </c>
      <c r="X23" s="356"/>
      <c r="Y23" s="100">
        <v>0.2877338397153007</v>
      </c>
      <c r="Z23" s="100"/>
      <c r="AA23" s="100">
        <v>0.22354257196989491</v>
      </c>
      <c r="AB23" s="100"/>
      <c r="AC23" s="100">
        <v>0.19881516935067373</v>
      </c>
      <c r="AD23" s="100"/>
      <c r="AE23" s="100">
        <v>0.22623038479731816</v>
      </c>
      <c r="AF23" s="100"/>
      <c r="AG23" s="100">
        <v>0.29128992608307658</v>
      </c>
      <c r="AH23" s="233"/>
      <c r="AI23" s="100">
        <f t="shared" si="8"/>
        <v>0.33532626532155652</v>
      </c>
      <c r="AJ23" s="100"/>
      <c r="AK23" s="100">
        <f t="shared" si="9"/>
        <v>8.7869288496247741E-2</v>
      </c>
      <c r="AL23" s="100"/>
      <c r="AM23" s="100">
        <f t="shared" si="10"/>
        <v>0.19026134924937602</v>
      </c>
      <c r="AO23" s="100">
        <f t="shared" si="11"/>
        <v>0.27795511308304344</v>
      </c>
      <c r="AQ23" s="100">
        <f t="shared" si="12"/>
        <v>0.40259939172483211</v>
      </c>
      <c r="AS23" s="100">
        <f>V23/SUM($V$22:$V$24)*100</f>
        <v>0.43033539519189468</v>
      </c>
    </row>
    <row r="24" spans="1:46" s="4" customFormat="1" ht="12">
      <c r="A24" s="49" t="s">
        <v>125</v>
      </c>
      <c r="B24" s="76">
        <v>20394.287730752472</v>
      </c>
      <c r="C24" s="85"/>
      <c r="D24" s="76">
        <v>17926.352432615458</v>
      </c>
      <c r="E24" s="85"/>
      <c r="F24" s="76">
        <v>19863.749778197831</v>
      </c>
      <c r="G24" s="85"/>
      <c r="H24" s="76">
        <v>47945</v>
      </c>
      <c r="I24" s="85"/>
      <c r="J24" s="76">
        <v>58751</v>
      </c>
      <c r="K24" s="76"/>
      <c r="L24" s="76">
        <v>69409</v>
      </c>
      <c r="M24" s="76"/>
      <c r="N24" s="76">
        <f>SUM(N25:N27)</f>
        <v>41770</v>
      </c>
      <c r="O24" s="76"/>
      <c r="P24" s="76">
        <f t="shared" ref="P24:R24" si="13">SUM(P25:P27)</f>
        <v>50613.439870000002</v>
      </c>
      <c r="Q24" s="76"/>
      <c r="R24" s="76">
        <f t="shared" si="13"/>
        <v>37502.32775048833</v>
      </c>
      <c r="S24" s="76"/>
      <c r="T24" s="76">
        <f t="shared" ref="T24:V24" si="14">SUM(T25:T27)</f>
        <v>44681</v>
      </c>
      <c r="U24" s="76"/>
      <c r="V24" s="76">
        <f t="shared" si="14"/>
        <v>46804.478604919976</v>
      </c>
      <c r="W24" s="76"/>
      <c r="X24" s="76"/>
      <c r="Y24" s="100">
        <v>99.187391041457758</v>
      </c>
      <c r="Z24" s="100"/>
      <c r="AA24" s="100">
        <v>96.39642891363043</v>
      </c>
      <c r="AB24" s="100"/>
      <c r="AC24" s="100">
        <v>99.190728644175138</v>
      </c>
      <c r="AD24" s="100"/>
      <c r="AE24" s="100">
        <v>98.605598173703797</v>
      </c>
      <c r="AF24" s="100"/>
      <c r="AG24" s="100">
        <v>98.9</v>
      </c>
      <c r="AH24" s="85"/>
      <c r="AI24" s="100">
        <f t="shared" si="8"/>
        <v>99.041109573208146</v>
      </c>
      <c r="AJ24" s="100"/>
      <c r="AK24" s="100">
        <f t="shared" si="9"/>
        <v>99.197302175358601</v>
      </c>
      <c r="AL24" s="100"/>
      <c r="AM24" s="100">
        <f t="shared" si="10"/>
        <v>99.377307424415136</v>
      </c>
      <c r="AO24" s="100">
        <f t="shared" si="11"/>
        <v>98.852013331421631</v>
      </c>
      <c r="AQ24" s="100">
        <f t="shared" si="12"/>
        <v>97.763822943789251</v>
      </c>
      <c r="AS24" s="100">
        <f>V24/SUM($V$22:$V$24)*100</f>
        <v>98.443728563368381</v>
      </c>
    </row>
    <row r="25" spans="1:46" s="4" customFormat="1" ht="12">
      <c r="A25" s="149" t="s">
        <v>12</v>
      </c>
      <c r="B25" s="76">
        <v>10728.733516156221</v>
      </c>
      <c r="C25" s="85"/>
      <c r="D25" s="76">
        <v>9645.3393971815422</v>
      </c>
      <c r="E25" s="91"/>
      <c r="F25" s="76">
        <v>10792.127598617413</v>
      </c>
      <c r="G25" s="91"/>
      <c r="H25" s="76">
        <v>22126</v>
      </c>
      <c r="I25" s="91"/>
      <c r="J25" s="76">
        <v>33402</v>
      </c>
      <c r="K25" s="76"/>
      <c r="L25" s="76">
        <v>33991</v>
      </c>
      <c r="M25" s="76"/>
      <c r="N25" s="76">
        <v>18975</v>
      </c>
      <c r="O25" s="76"/>
      <c r="P25" s="76">
        <v>22502.10483</v>
      </c>
      <c r="Q25" s="76"/>
      <c r="R25" s="76">
        <v>15272.031926566564</v>
      </c>
      <c r="S25" s="76"/>
      <c r="T25" s="76">
        <v>26969</v>
      </c>
      <c r="U25" s="76"/>
      <c r="V25" s="76">
        <v>24079.856161599993</v>
      </c>
      <c r="W25" s="76"/>
      <c r="X25" s="76"/>
      <c r="Y25" s="100">
        <v>52.17907586161715</v>
      </c>
      <c r="Z25" s="100"/>
      <c r="AA25" s="100">
        <v>51.866450637029835</v>
      </c>
      <c r="AB25" s="100"/>
      <c r="AC25" s="100">
        <v>53.891083611147572</v>
      </c>
      <c r="AD25" s="100"/>
      <c r="AE25" s="100">
        <v>45.505213582049649</v>
      </c>
      <c r="AF25" s="100"/>
      <c r="AG25" s="100">
        <v>56.240844572409962</v>
      </c>
      <c r="AH25" s="91"/>
      <c r="AI25" s="100">
        <f t="shared" si="8"/>
        <v>48.50244716827671</v>
      </c>
      <c r="AJ25" s="100"/>
      <c r="AK25" s="100">
        <f t="shared" si="9"/>
        <v>45.062695924764888</v>
      </c>
      <c r="AL25" s="100"/>
      <c r="AM25" s="100">
        <f t="shared" si="10"/>
        <v>44.181912850242448</v>
      </c>
      <c r="AO25" s="100">
        <f t="shared" si="11"/>
        <v>40.255397308856296</v>
      </c>
      <c r="AQ25" s="100">
        <f t="shared" si="12"/>
        <v>59.009255409929331</v>
      </c>
      <c r="AS25" s="100">
        <f>V25/SUM($V$22:$V$24)*100</f>
        <v>50.647093920801012</v>
      </c>
    </row>
    <row r="26" spans="1:46" s="4" customFormat="1" ht="12">
      <c r="A26" s="149" t="s">
        <v>123</v>
      </c>
      <c r="B26" s="76">
        <v>5112.1371336996399</v>
      </c>
      <c r="C26" s="85"/>
      <c r="D26" s="76">
        <v>3850.0289945077625</v>
      </c>
      <c r="E26" s="91"/>
      <c r="F26" s="76">
        <v>6659.6982038762462</v>
      </c>
      <c r="G26" s="91"/>
      <c r="H26" s="76">
        <v>21367</v>
      </c>
      <c r="I26" s="91"/>
      <c r="J26" s="76">
        <v>19254</v>
      </c>
      <c r="K26" s="76"/>
      <c r="L26" s="76">
        <v>24582</v>
      </c>
      <c r="M26" s="76"/>
      <c r="N26" s="76">
        <v>11269</v>
      </c>
      <c r="O26" s="76"/>
      <c r="P26" s="76">
        <v>16263.743839999999</v>
      </c>
      <c r="Q26" s="76"/>
      <c r="R26" s="76">
        <v>16550.825467612776</v>
      </c>
      <c r="S26" s="76"/>
      <c r="T26" s="76">
        <v>11530</v>
      </c>
      <c r="U26" s="76"/>
      <c r="V26" s="76">
        <v>15022.491947559998</v>
      </c>
      <c r="W26" s="76"/>
      <c r="X26" s="76"/>
      <c r="Y26" s="100">
        <v>24.862821964271394</v>
      </c>
      <c r="Z26" s="100"/>
      <c r="AA26" s="100">
        <v>20.702987274156573</v>
      </c>
      <c r="AB26" s="100"/>
      <c r="AC26" s="100">
        <v>33.255569807762726</v>
      </c>
      <c r="AD26" s="100"/>
      <c r="AE26" s="100">
        <v>43.944223926948148</v>
      </c>
      <c r="AF26" s="100"/>
      <c r="AG26" s="100">
        <v>32.419053391928067</v>
      </c>
      <c r="AH26" s="91"/>
      <c r="AI26" s="100">
        <f t="shared" si="8"/>
        <v>35.076554272912773</v>
      </c>
      <c r="AJ26" s="100"/>
      <c r="AK26" s="100">
        <f t="shared" si="9"/>
        <v>26.762135461195026</v>
      </c>
      <c r="AL26" s="100"/>
      <c r="AM26" s="100">
        <f t="shared" si="10"/>
        <v>31.933159959309787</v>
      </c>
      <c r="AO26" s="100">
        <f t="shared" si="11"/>
        <v>43.626156505690147</v>
      </c>
      <c r="AQ26" s="100">
        <f t="shared" si="12"/>
        <v>25.228103187974533</v>
      </c>
      <c r="AS26" s="100">
        <f>V26/SUM($V$22:$V$24)*100</f>
        <v>31.596765175278087</v>
      </c>
    </row>
    <row r="27" spans="1:46" s="4" customFormat="1" ht="12">
      <c r="A27" s="149" t="s">
        <v>124</v>
      </c>
      <c r="B27" s="76">
        <v>4553.4170808966119</v>
      </c>
      <c r="C27" s="85"/>
      <c r="D27" s="76">
        <v>4430.9840409261551</v>
      </c>
      <c r="E27" s="91"/>
      <c r="F27" s="76">
        <v>2411.9239757041728</v>
      </c>
      <c r="G27" s="91"/>
      <c r="H27" s="76">
        <v>4452</v>
      </c>
      <c r="I27" s="91"/>
      <c r="J27" s="76">
        <v>6095</v>
      </c>
      <c r="K27" s="76"/>
      <c r="L27" s="76">
        <v>10836</v>
      </c>
      <c r="M27" s="76"/>
      <c r="N27" s="76">
        <v>11526</v>
      </c>
      <c r="O27" s="76"/>
      <c r="P27" s="76">
        <v>11847.591200000001</v>
      </c>
      <c r="Q27" s="76"/>
      <c r="R27" s="76">
        <v>5679.470356308987</v>
      </c>
      <c r="S27" s="76"/>
      <c r="T27" s="76">
        <v>6182</v>
      </c>
      <c r="U27" s="76"/>
      <c r="V27" s="76">
        <v>7702.1304957599832</v>
      </c>
      <c r="W27" s="76"/>
      <c r="X27" s="76"/>
      <c r="Y27" s="100">
        <v>22.145493215569214</v>
      </c>
      <c r="Z27" s="100"/>
      <c r="AA27" s="100">
        <v>23.826991002444021</v>
      </c>
      <c r="AB27" s="100"/>
      <c r="AC27" s="100">
        <v>12.044075225264852</v>
      </c>
      <c r="AD27" s="100"/>
      <c r="AE27" s="100">
        <v>9.1561606647060039</v>
      </c>
      <c r="AF27" s="100"/>
      <c r="AG27" s="100">
        <v>10.262497684834402</v>
      </c>
      <c r="AH27" s="91"/>
      <c r="AI27" s="100">
        <f t="shared" si="8"/>
        <v>15.462108132018665</v>
      </c>
      <c r="AJ27" s="100"/>
      <c r="AK27" s="100">
        <f t="shared" si="9"/>
        <v>27.37247078939869</v>
      </c>
      <c r="AL27" s="100"/>
      <c r="AM27" s="100">
        <f t="shared" si="10"/>
        <v>23.262234614862887</v>
      </c>
      <c r="AO27" s="100">
        <f t="shared" si="11"/>
        <v>14.970459516875174</v>
      </c>
      <c r="AQ27" s="100">
        <f t="shared" si="12"/>
        <v>13.526464345885392</v>
      </c>
      <c r="AS27" s="100">
        <f>V27/SUM($V$22:$V$24)*100</f>
        <v>16.199869467289286</v>
      </c>
    </row>
    <row r="28" spans="1:46" s="4" customFormat="1" ht="12">
      <c r="A28" s="151" t="s">
        <v>3</v>
      </c>
      <c r="B28" s="76">
        <v>0</v>
      </c>
      <c r="C28" s="85"/>
      <c r="D28" s="76">
        <v>0</v>
      </c>
      <c r="E28" s="91"/>
      <c r="F28" s="76">
        <v>0</v>
      </c>
      <c r="G28" s="91"/>
      <c r="H28" s="76">
        <v>0</v>
      </c>
      <c r="I28" s="91"/>
      <c r="J28" s="76">
        <v>0</v>
      </c>
      <c r="K28" s="76"/>
      <c r="L28" s="76">
        <v>0</v>
      </c>
      <c r="M28" s="76"/>
      <c r="N28" s="76">
        <v>54</v>
      </c>
      <c r="O28" s="76" t="s">
        <v>76</v>
      </c>
      <c r="P28" s="76">
        <v>0</v>
      </c>
      <c r="Q28" s="76"/>
      <c r="R28" s="76">
        <v>0</v>
      </c>
      <c r="S28" s="76"/>
      <c r="T28" s="76"/>
      <c r="U28" s="76"/>
      <c r="V28" s="76"/>
      <c r="W28" s="76"/>
      <c r="X28" s="76"/>
      <c r="Y28" s="76">
        <v>0</v>
      </c>
      <c r="Z28" s="85"/>
      <c r="AA28" s="76">
        <v>0</v>
      </c>
      <c r="AB28" s="91"/>
      <c r="AC28" s="76">
        <v>0</v>
      </c>
      <c r="AD28" s="91"/>
      <c r="AE28" s="76">
        <v>0</v>
      </c>
      <c r="AF28" s="91"/>
      <c r="AG28" s="76">
        <v>0</v>
      </c>
      <c r="AH28" s="76"/>
      <c r="AI28" s="76">
        <v>0</v>
      </c>
      <c r="AJ28" s="100"/>
      <c r="AK28" s="102" t="s">
        <v>74</v>
      </c>
      <c r="AL28" s="102"/>
      <c r="AM28" s="102">
        <v>0</v>
      </c>
      <c r="AO28" s="102">
        <v>0</v>
      </c>
      <c r="AQ28" s="102">
        <v>0</v>
      </c>
      <c r="AS28" s="102">
        <v>0</v>
      </c>
    </row>
    <row r="29" spans="1:46" s="61" customFormat="1" ht="6.6" customHeight="1">
      <c r="A29" s="46"/>
      <c r="B29" s="78"/>
      <c r="C29" s="85"/>
      <c r="D29" s="78"/>
      <c r="E29" s="91"/>
      <c r="F29" s="78"/>
      <c r="G29" s="91"/>
      <c r="H29" s="78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108"/>
      <c r="Z29" s="104"/>
      <c r="AA29" s="97"/>
      <c r="AB29" s="97"/>
      <c r="AC29" s="97"/>
      <c r="AD29" s="97"/>
      <c r="AE29" s="97"/>
      <c r="AF29" s="97"/>
      <c r="AG29" s="91"/>
      <c r="AH29" s="91"/>
      <c r="AI29" s="91"/>
      <c r="AJ29" s="91"/>
    </row>
    <row r="30" spans="1:46" s="72" customFormat="1" ht="24">
      <c r="A30" s="184" t="s">
        <v>189</v>
      </c>
      <c r="B30" s="185">
        <v>20394.287730752483</v>
      </c>
      <c r="C30" s="186"/>
      <c r="D30" s="185">
        <v>17926.35243261544</v>
      </c>
      <c r="E30" s="186"/>
      <c r="F30" s="185">
        <v>19863.749778197813</v>
      </c>
      <c r="G30" s="186"/>
      <c r="H30" s="185">
        <v>47945</v>
      </c>
      <c r="I30" s="186"/>
      <c r="J30" s="185">
        <v>58751</v>
      </c>
      <c r="K30" s="186"/>
      <c r="L30" s="185">
        <f>L32</f>
        <v>69409</v>
      </c>
      <c r="M30" s="185"/>
      <c r="N30" s="185">
        <f t="shared" ref="N30:R30" si="15">N32</f>
        <v>41770</v>
      </c>
      <c r="O30" s="185"/>
      <c r="P30" s="185">
        <f t="shared" si="15"/>
        <v>50613.439861999999</v>
      </c>
      <c r="Q30" s="186"/>
      <c r="R30" s="185">
        <f t="shared" si="15"/>
        <v>37502.327750488315</v>
      </c>
      <c r="S30" s="186"/>
      <c r="T30" s="185">
        <f t="shared" ref="T30:V30" si="16">T32</f>
        <v>44680</v>
      </c>
      <c r="U30" s="186"/>
      <c r="V30" s="185">
        <f t="shared" si="16"/>
        <v>46804.478604919947</v>
      </c>
      <c r="W30" s="186"/>
      <c r="X30" s="186"/>
      <c r="Y30" s="187"/>
      <c r="Z30" s="187"/>
      <c r="AA30" s="187"/>
      <c r="AB30" s="187"/>
      <c r="AC30" s="187"/>
      <c r="AD30" s="187"/>
      <c r="AE30" s="187"/>
      <c r="AF30" s="187"/>
      <c r="AG30" s="186"/>
      <c r="AH30" s="186"/>
      <c r="AI30" s="186"/>
      <c r="AJ30" s="186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</row>
    <row r="31" spans="1:46" s="4" customFormat="1" ht="6.6" customHeight="1">
      <c r="A31" s="63"/>
      <c r="B31" s="74"/>
      <c r="C31" s="83"/>
      <c r="D31" s="74"/>
      <c r="E31" s="84"/>
      <c r="F31" s="74"/>
      <c r="G31" s="84"/>
      <c r="H31" s="7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99"/>
      <c r="Z31" s="99"/>
      <c r="AA31" s="103"/>
      <c r="AB31" s="103"/>
      <c r="AC31" s="103"/>
      <c r="AD31" s="103"/>
      <c r="AE31" s="103"/>
      <c r="AF31" s="103"/>
      <c r="AG31" s="84"/>
      <c r="AH31" s="84"/>
      <c r="AI31" s="84"/>
      <c r="AJ31" s="84"/>
    </row>
    <row r="32" spans="1:46" s="22" customFormat="1" ht="24">
      <c r="A32" s="150" t="s">
        <v>148</v>
      </c>
      <c r="B32" s="75">
        <v>20394.287730752483</v>
      </c>
      <c r="C32" s="93"/>
      <c r="D32" s="75">
        <v>17926.35243261544</v>
      </c>
      <c r="E32" s="90"/>
      <c r="F32" s="75">
        <v>19863.749778197813</v>
      </c>
      <c r="G32" s="90"/>
      <c r="H32" s="75">
        <v>47945</v>
      </c>
      <c r="I32" s="90"/>
      <c r="J32" s="75">
        <v>58751</v>
      </c>
      <c r="K32" s="90"/>
      <c r="L32" s="75">
        <f>SUM(L33:L35)</f>
        <v>69409</v>
      </c>
      <c r="M32" s="75"/>
      <c r="N32" s="75">
        <f t="shared" ref="N32:R32" si="17">SUM(N33:N35)</f>
        <v>41770</v>
      </c>
      <c r="O32" s="75"/>
      <c r="P32" s="75">
        <f t="shared" si="17"/>
        <v>50613.439861999999</v>
      </c>
      <c r="Q32" s="90"/>
      <c r="R32" s="75">
        <f t="shared" si="17"/>
        <v>37502.327750488315</v>
      </c>
      <c r="S32" s="90"/>
      <c r="T32" s="75">
        <f t="shared" ref="T32:V32" si="18">SUM(T33:T35)</f>
        <v>44680</v>
      </c>
      <c r="U32" s="90"/>
      <c r="V32" s="75">
        <f t="shared" si="18"/>
        <v>46804.478604919947</v>
      </c>
      <c r="W32" s="90"/>
      <c r="X32" s="90"/>
      <c r="Y32" s="97">
        <v>100</v>
      </c>
      <c r="Z32" s="97"/>
      <c r="AA32" s="97">
        <v>100</v>
      </c>
      <c r="AB32" s="97"/>
      <c r="AC32" s="97">
        <v>100</v>
      </c>
      <c r="AD32" s="97"/>
      <c r="AE32" s="104">
        <v>100</v>
      </c>
      <c r="AF32" s="97"/>
      <c r="AG32" s="104">
        <v>100</v>
      </c>
      <c r="AH32" s="90"/>
      <c r="AI32" s="104">
        <f>SUM(AI33:AI34)</f>
        <v>100</v>
      </c>
      <c r="AJ32" s="104"/>
      <c r="AK32" s="104">
        <f>SUM(AK33:AK34)</f>
        <v>100</v>
      </c>
      <c r="AL32" s="104"/>
      <c r="AM32" s="104">
        <f t="shared" ref="AM32:AO32" si="19">SUM(AM33:AM34)</f>
        <v>100</v>
      </c>
      <c r="AO32" s="104">
        <f t="shared" si="19"/>
        <v>100</v>
      </c>
      <c r="AQ32" s="104">
        <f t="shared" ref="AQ32:AS32" si="20">SUM(AQ33:AQ34)</f>
        <v>100</v>
      </c>
      <c r="AS32" s="104">
        <f>SUM(AS33:AS34)</f>
        <v>100</v>
      </c>
    </row>
    <row r="33" spans="1:46" s="4" customFormat="1" ht="12">
      <c r="A33" s="151" t="s">
        <v>28</v>
      </c>
      <c r="B33" s="76">
        <v>15002.84175046786</v>
      </c>
      <c r="C33" s="84"/>
      <c r="D33" s="76">
        <v>9782.0461365488718</v>
      </c>
      <c r="E33" s="84"/>
      <c r="F33" s="76">
        <v>11516.772449532247</v>
      </c>
      <c r="G33" s="234"/>
      <c r="H33" s="76">
        <v>38411</v>
      </c>
      <c r="I33" s="234"/>
      <c r="J33" s="76">
        <v>43844</v>
      </c>
      <c r="K33" s="234"/>
      <c r="L33" s="76">
        <v>37517</v>
      </c>
      <c r="M33" s="234"/>
      <c r="N33" s="76">
        <v>12981</v>
      </c>
      <c r="O33" s="234"/>
      <c r="P33" s="76">
        <v>16593.171460000001</v>
      </c>
      <c r="Q33" s="234"/>
      <c r="R33" s="76">
        <v>9119.0633761518784</v>
      </c>
      <c r="S33" s="234"/>
      <c r="T33" s="76">
        <v>11350</v>
      </c>
      <c r="U33" s="234"/>
      <c r="V33" s="76">
        <v>11219.835303969969</v>
      </c>
      <c r="W33" s="234"/>
      <c r="X33" s="234"/>
      <c r="Y33" s="100">
        <v>74.526117344818317</v>
      </c>
      <c r="Z33" s="99"/>
      <c r="AA33" s="100">
        <v>55.501260576116032</v>
      </c>
      <c r="AB33" s="100"/>
      <c r="AC33" s="100">
        <v>58.18334527799783</v>
      </c>
      <c r="AD33" s="100"/>
      <c r="AE33" s="100">
        <v>80.226826517398393</v>
      </c>
      <c r="AF33" s="100"/>
      <c r="AG33" s="100">
        <v>77.839718779959526</v>
      </c>
      <c r="AH33" s="234"/>
      <c r="AI33" s="100">
        <f>L33/SUM($L$33:$L$34)*100</f>
        <v>57.249893181956899</v>
      </c>
      <c r="AJ33" s="100"/>
      <c r="AK33" s="100">
        <f>N33/SUM($N$33:$N$34)*100</f>
        <v>37.567285987150548</v>
      </c>
      <c r="AL33" s="100"/>
      <c r="AM33" s="100">
        <f>P33/SUM($P$33:$P$34)*100</f>
        <v>39.744855076883638</v>
      </c>
      <c r="AO33" s="100">
        <f>R33/SUM($R$33:$R$34)*100</f>
        <v>36.585871710134739</v>
      </c>
      <c r="AQ33" s="100">
        <f>T33/SUM($T$33:$T$34)*100</f>
        <v>36.503393046666453</v>
      </c>
      <c r="AS33" s="100">
        <f>V33/SUM($V$33:$V$34)*100</f>
        <v>37.575004813866911</v>
      </c>
    </row>
    <row r="34" spans="1:46" s="4" customFormat="1" ht="12">
      <c r="A34" s="151" t="s">
        <v>29</v>
      </c>
      <c r="B34" s="76">
        <v>5128.1435805571491</v>
      </c>
      <c r="C34" s="84"/>
      <c r="D34" s="76">
        <v>7842.8619015910754</v>
      </c>
      <c r="E34" s="84"/>
      <c r="F34" s="76">
        <v>8277.1606674199375</v>
      </c>
      <c r="G34" s="234"/>
      <c r="H34" s="76">
        <v>9467</v>
      </c>
      <c r="I34" s="234"/>
      <c r="J34" s="76">
        <v>12482</v>
      </c>
      <c r="K34" s="234"/>
      <c r="L34" s="76">
        <v>28015</v>
      </c>
      <c r="M34" s="234"/>
      <c r="N34" s="76">
        <v>21573</v>
      </c>
      <c r="O34" s="234"/>
      <c r="P34" s="76">
        <v>25156.059799999999</v>
      </c>
      <c r="Q34" s="234"/>
      <c r="R34" s="76">
        <v>15806.031885759798</v>
      </c>
      <c r="S34" s="234"/>
      <c r="T34" s="76">
        <v>19743</v>
      </c>
      <c r="U34" s="234"/>
      <c r="V34" s="76">
        <v>18640.001998909986</v>
      </c>
      <c r="W34" s="234"/>
      <c r="X34" s="234"/>
      <c r="Y34" s="100">
        <v>25.473882655181683</v>
      </c>
      <c r="Z34" s="99"/>
      <c r="AA34" s="100">
        <v>44.498739423883968</v>
      </c>
      <c r="AB34" s="100"/>
      <c r="AC34" s="100">
        <v>41.816654722002177</v>
      </c>
      <c r="AD34" s="100"/>
      <c r="AE34" s="100">
        <v>19.773173482601614</v>
      </c>
      <c r="AF34" s="100"/>
      <c r="AG34" s="100">
        <v>22.160281220040478</v>
      </c>
      <c r="AH34" s="234"/>
      <c r="AI34" s="100">
        <f>L34/SUM($L$33:$L$34)*100</f>
        <v>42.750106818043093</v>
      </c>
      <c r="AJ34" s="100"/>
      <c r="AK34" s="100">
        <f>N34/SUM($N$33:$N$34)*100</f>
        <v>62.432714012849452</v>
      </c>
      <c r="AL34" s="100"/>
      <c r="AM34" s="100">
        <f>P34/SUM($P$33:$P$34)*100</f>
        <v>60.255144923116369</v>
      </c>
      <c r="AO34" s="100">
        <f>R34/SUM($R$33:$R$34)*100</f>
        <v>63.414128289865261</v>
      </c>
      <c r="AQ34" s="100">
        <f>T34/SUM($T$33:$T$34)*100</f>
        <v>63.496606953333547</v>
      </c>
      <c r="AS34" s="100">
        <f>V34/SUM($V$33:$V$34)*100</f>
        <v>62.424995186133089</v>
      </c>
    </row>
    <row r="35" spans="1:46" s="4" customFormat="1" ht="12">
      <c r="A35" s="151" t="s">
        <v>3</v>
      </c>
      <c r="B35" s="76">
        <v>263.30239972747256</v>
      </c>
      <c r="C35" s="233" t="s">
        <v>76</v>
      </c>
      <c r="D35" s="76">
        <v>301.44439447549178</v>
      </c>
      <c r="E35" s="233" t="s">
        <v>76</v>
      </c>
      <c r="F35" s="76">
        <v>69.816661245630755</v>
      </c>
      <c r="G35" s="233" t="s">
        <v>76</v>
      </c>
      <c r="H35" s="76">
        <v>67</v>
      </c>
      <c r="I35" s="233" t="s">
        <v>76</v>
      </c>
      <c r="J35" s="76">
        <v>2425</v>
      </c>
      <c r="K35" s="233"/>
      <c r="L35" s="76">
        <v>3877</v>
      </c>
      <c r="M35" s="233"/>
      <c r="N35" s="76">
        <v>7216</v>
      </c>
      <c r="O35" s="233"/>
      <c r="P35" s="76">
        <v>8864.2086020000006</v>
      </c>
      <c r="Q35" s="233"/>
      <c r="R35" s="76">
        <v>12577.232488576637</v>
      </c>
      <c r="S35" s="233"/>
      <c r="T35" s="76">
        <v>13587</v>
      </c>
      <c r="U35" s="233"/>
      <c r="V35" s="76">
        <v>16944.641302039989</v>
      </c>
      <c r="W35" s="233"/>
      <c r="X35" s="233"/>
      <c r="Y35" s="102" t="s">
        <v>74</v>
      </c>
      <c r="Z35" s="99"/>
      <c r="AA35" s="102" t="s">
        <v>74</v>
      </c>
      <c r="AB35" s="103"/>
      <c r="AC35" s="102" t="s">
        <v>74</v>
      </c>
      <c r="AD35" s="103"/>
      <c r="AE35" s="102" t="s">
        <v>74</v>
      </c>
      <c r="AF35" s="103"/>
      <c r="AG35" s="102" t="s">
        <v>74</v>
      </c>
      <c r="AH35" s="233"/>
      <c r="AI35" s="102" t="s">
        <v>74</v>
      </c>
      <c r="AJ35" s="102"/>
      <c r="AK35" s="102" t="s">
        <v>74</v>
      </c>
      <c r="AL35" s="102"/>
      <c r="AM35" s="102" t="s">
        <v>74</v>
      </c>
      <c r="AO35" s="102" t="s">
        <v>74</v>
      </c>
      <c r="AQ35" s="102" t="s">
        <v>74</v>
      </c>
      <c r="AS35" s="102" t="s">
        <v>74</v>
      </c>
    </row>
    <row r="36" spans="1:46" s="4" customFormat="1" ht="6.6" customHeight="1">
      <c r="A36" s="45"/>
      <c r="B36" s="76"/>
      <c r="C36" s="84"/>
      <c r="D36" s="76"/>
      <c r="E36" s="84"/>
      <c r="F36" s="76"/>
      <c r="G36" s="234"/>
      <c r="H36" s="76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99"/>
      <c r="Z36" s="99"/>
      <c r="AA36" s="103"/>
      <c r="AB36" s="103"/>
      <c r="AC36" s="103"/>
      <c r="AD36" s="103"/>
      <c r="AE36" s="103"/>
      <c r="AF36" s="103"/>
      <c r="AG36" s="234"/>
      <c r="AH36" s="234"/>
      <c r="AI36" s="234"/>
      <c r="AJ36" s="234"/>
    </row>
    <row r="37" spans="1:46" s="22" customFormat="1" ht="24">
      <c r="A37" s="48" t="s">
        <v>126</v>
      </c>
      <c r="B37" s="75">
        <v>20394.287730752487</v>
      </c>
      <c r="C37" s="90"/>
      <c r="D37" s="75">
        <v>17926.352432615447</v>
      </c>
      <c r="E37" s="90"/>
      <c r="F37" s="75">
        <v>19863.749778197813</v>
      </c>
      <c r="G37" s="236"/>
      <c r="H37" s="75">
        <v>47945</v>
      </c>
      <c r="I37" s="236"/>
      <c r="J37" s="75">
        <v>58751</v>
      </c>
      <c r="K37" s="236"/>
      <c r="L37" s="75">
        <f>SUM(L38:L39)</f>
        <v>69409</v>
      </c>
      <c r="M37" s="75"/>
      <c r="N37" s="75">
        <f t="shared" ref="N37:P37" si="21">SUM(N38:N39)</f>
        <v>41770</v>
      </c>
      <c r="O37" s="75"/>
      <c r="P37" s="75">
        <f t="shared" si="21"/>
        <v>50613.439868000001</v>
      </c>
      <c r="Q37" s="236"/>
      <c r="R37" s="75">
        <f>SUM(R38:R39)</f>
        <v>37502.327750488243</v>
      </c>
      <c r="S37" s="236"/>
      <c r="T37" s="75">
        <f>SUM(T38:T39)</f>
        <v>44680</v>
      </c>
      <c r="U37" s="236"/>
      <c r="V37" s="75">
        <f>SUM(V38:V39)</f>
        <v>46804.478604919961</v>
      </c>
      <c r="W37" s="236"/>
      <c r="X37" s="236"/>
      <c r="Y37" s="97">
        <v>100.00000000000001</v>
      </c>
      <c r="Z37" s="97"/>
      <c r="AA37" s="97">
        <v>100.00000000000004</v>
      </c>
      <c r="AB37" s="97"/>
      <c r="AC37" s="97">
        <v>100.00000000000001</v>
      </c>
      <c r="AD37" s="97"/>
      <c r="AE37" s="104">
        <v>100</v>
      </c>
      <c r="AF37" s="97"/>
      <c r="AG37" s="104">
        <v>100</v>
      </c>
      <c r="AH37" s="236"/>
      <c r="AI37" s="104">
        <f>SUM(AI38:AI39)</f>
        <v>100</v>
      </c>
      <c r="AJ37" s="104"/>
      <c r="AK37" s="104">
        <f>SUM(AK38:AK39)</f>
        <v>100</v>
      </c>
      <c r="AL37" s="104"/>
      <c r="AM37" s="104">
        <f>SUM(AM38:AM39)</f>
        <v>100</v>
      </c>
      <c r="AO37" s="104">
        <f t="shared" ref="AO37:AQ37" si="22">SUM(AO38:AO39)</f>
        <v>100</v>
      </c>
      <c r="AQ37" s="104">
        <f t="shared" si="22"/>
        <v>100</v>
      </c>
      <c r="AS37" s="104">
        <f t="shared" ref="AS37:AT37" si="23">SUM(AS38:AS39)</f>
        <v>100</v>
      </c>
    </row>
    <row r="38" spans="1:46" s="1" customFormat="1" ht="12">
      <c r="A38" s="152" t="s">
        <v>79</v>
      </c>
      <c r="B38" s="76">
        <v>4321.1655448218835</v>
      </c>
      <c r="C38" s="85"/>
      <c r="D38" s="76">
        <v>4342.967091932358</v>
      </c>
      <c r="E38" s="85"/>
      <c r="F38" s="76">
        <v>4688.452072691136</v>
      </c>
      <c r="G38" s="233"/>
      <c r="H38" s="76">
        <v>9634</v>
      </c>
      <c r="I38" s="233"/>
      <c r="J38" s="76">
        <v>7757</v>
      </c>
      <c r="K38" s="233"/>
      <c r="L38" s="76">
        <v>10078</v>
      </c>
      <c r="M38" s="233"/>
      <c r="N38" s="76">
        <v>6848</v>
      </c>
      <c r="O38" s="233"/>
      <c r="P38" s="76">
        <v>6383.5173080000004</v>
      </c>
      <c r="Q38" s="233"/>
      <c r="R38" s="76">
        <v>4196.3089325412302</v>
      </c>
      <c r="S38" s="233"/>
      <c r="T38" s="76">
        <v>7262</v>
      </c>
      <c r="U38" s="233"/>
      <c r="V38" s="76">
        <v>8352.8981084399875</v>
      </c>
      <c r="W38" s="233"/>
      <c r="X38" s="233"/>
      <c r="Y38" s="100">
        <v>21.188116995652717</v>
      </c>
      <c r="Z38" s="99"/>
      <c r="AA38" s="100">
        <v>24.226719341022811</v>
      </c>
      <c r="AB38" s="100"/>
      <c r="AC38" s="100">
        <v>23.603056447263139</v>
      </c>
      <c r="AD38" s="100"/>
      <c r="AE38" s="100">
        <v>20.093857545103766</v>
      </c>
      <c r="AF38" s="100"/>
      <c r="AG38" s="100">
        <v>13.20317952034859</v>
      </c>
      <c r="AH38" s="233"/>
      <c r="AI38" s="100">
        <f>L38/SUM($L$38:$L$39)*100</f>
        <v>14.519730870636371</v>
      </c>
      <c r="AJ38" s="100"/>
      <c r="AK38" s="100">
        <f>N38/SUM($N$38:$N$39)*100</f>
        <v>16.394541536988267</v>
      </c>
      <c r="AL38" s="100"/>
      <c r="AM38" s="100">
        <f>P38/SUM($P$38:$P$39)*100</f>
        <v>12.612296901076537</v>
      </c>
      <c r="AO38" s="100">
        <f>R38/SUM($R$38:$R$39)*100</f>
        <v>11.189462586056671</v>
      </c>
      <c r="AQ38" s="100">
        <f>T38/SUM($T$38:$T$39)*100</f>
        <v>16.25335720680394</v>
      </c>
      <c r="AS38" s="100">
        <f>V38/SUM($V$38:$V$39)*100</f>
        <v>17.846365043284454</v>
      </c>
    </row>
    <row r="39" spans="1:46" s="1" customFormat="1" ht="12">
      <c r="A39" s="153" t="s">
        <v>127</v>
      </c>
      <c r="B39" s="76">
        <v>16073.122185930602</v>
      </c>
      <c r="C39" s="85"/>
      <c r="D39" s="76">
        <v>13583.385340683089</v>
      </c>
      <c r="E39" s="85"/>
      <c r="F39" s="76">
        <v>15175.297705506677</v>
      </c>
      <c r="G39" s="233"/>
      <c r="H39" s="76">
        <v>38311</v>
      </c>
      <c r="I39" s="233"/>
      <c r="J39" s="76">
        <v>50994</v>
      </c>
      <c r="K39" s="233"/>
      <c r="L39" s="76">
        <f>SUM(L40:L41)</f>
        <v>59331</v>
      </c>
      <c r="M39" s="76"/>
      <c r="N39" s="76">
        <f>SUM(N40:N42)</f>
        <v>34922</v>
      </c>
      <c r="O39" s="76"/>
      <c r="P39" s="76">
        <f t="shared" ref="P39" si="24">SUM(P40:P42)</f>
        <v>44229.922559999999</v>
      </c>
      <c r="Q39" s="233"/>
      <c r="R39" s="76">
        <f>SUM(R40:R42)</f>
        <v>33306.018817947013</v>
      </c>
      <c r="S39" s="233"/>
      <c r="T39" s="76">
        <f>SUM(T40:T42)</f>
        <v>37418</v>
      </c>
      <c r="U39" s="233"/>
      <c r="V39" s="76">
        <f>SUM(V40:V42)</f>
        <v>38451.580496479975</v>
      </c>
      <c r="W39" s="233"/>
      <c r="X39" s="233"/>
      <c r="Y39" s="119">
        <v>78.811883004347294</v>
      </c>
      <c r="Z39" s="99"/>
      <c r="AA39" s="119">
        <v>75.773280658977228</v>
      </c>
      <c r="AB39" s="100"/>
      <c r="AC39" s="119">
        <v>76.396943552736872</v>
      </c>
      <c r="AD39" s="100"/>
      <c r="AE39" s="100">
        <v>79.906142454896241</v>
      </c>
      <c r="AF39" s="100"/>
      <c r="AG39" s="100">
        <v>86.796820479651416</v>
      </c>
      <c r="AH39" s="233"/>
      <c r="AI39" s="100">
        <f>L39/SUM($L$38:$L$39)*100</f>
        <v>85.480269129363634</v>
      </c>
      <c r="AJ39" s="100"/>
      <c r="AK39" s="100">
        <f>N39/SUM($N$38:$N$39)*100</f>
        <v>83.605458463011729</v>
      </c>
      <c r="AL39" s="100"/>
      <c r="AM39" s="100">
        <f>P39/SUM($P$38:$P$39)*100</f>
        <v>87.387703098923467</v>
      </c>
      <c r="AO39" s="100">
        <f>R39/SUM($R$38:$R$39)*100</f>
        <v>88.810537413943337</v>
      </c>
      <c r="AQ39" s="100">
        <f>T39/SUM($T$38:$T$39)*100</f>
        <v>83.74664279319606</v>
      </c>
      <c r="AS39" s="100">
        <f>V39/SUM($V$38:$V$39)*100</f>
        <v>82.15363495671555</v>
      </c>
    </row>
    <row r="40" spans="1:46" s="4" customFormat="1" ht="13.5">
      <c r="A40" s="154" t="s">
        <v>166</v>
      </c>
      <c r="B40" s="76">
        <v>10803.903102586039</v>
      </c>
      <c r="C40" s="84"/>
      <c r="D40" s="76">
        <v>12303.620005113649</v>
      </c>
      <c r="E40" s="84"/>
      <c r="F40" s="76">
        <v>14648.144073101937</v>
      </c>
      <c r="G40" s="234"/>
      <c r="H40" s="76">
        <v>31219</v>
      </c>
      <c r="I40" s="234"/>
      <c r="J40" s="76">
        <v>35344</v>
      </c>
      <c r="K40" s="234"/>
      <c r="L40" s="76">
        <v>30138</v>
      </c>
      <c r="M40" s="234"/>
      <c r="N40" s="76">
        <v>12307</v>
      </c>
      <c r="O40" s="234"/>
      <c r="P40" s="76">
        <v>12886.606110000001</v>
      </c>
      <c r="Q40" s="234"/>
      <c r="R40" s="76">
        <v>12917.339598438266</v>
      </c>
      <c r="S40" s="234"/>
      <c r="T40" s="76">
        <v>15107</v>
      </c>
      <c r="U40" s="234"/>
      <c r="V40" s="76">
        <v>18552.229433779998</v>
      </c>
      <c r="W40" s="234"/>
      <c r="X40" s="234"/>
      <c r="Y40" s="100">
        <v>52.975143065648069</v>
      </c>
      <c r="Z40" s="99"/>
      <c r="AA40" s="100">
        <v>68.634263726335547</v>
      </c>
      <c r="AB40" s="100"/>
      <c r="AC40" s="100">
        <v>73.743096024998991</v>
      </c>
      <c r="AD40" s="100"/>
      <c r="AE40" s="100">
        <v>65.114193346542919</v>
      </c>
      <c r="AF40" s="100"/>
      <c r="AG40" s="100">
        <v>60.158976017429488</v>
      </c>
      <c r="AH40" s="234"/>
      <c r="AI40" s="100">
        <f>L40/SUM($L$38:$L$39)*100</f>
        <v>43.420882018182077</v>
      </c>
      <c r="AJ40" s="100"/>
      <c r="AK40" s="100">
        <f>N40/SUM($N$38:$N$39)*100</f>
        <v>29.46372994972468</v>
      </c>
      <c r="AL40" s="100"/>
      <c r="AM40" s="100">
        <f>P40/SUM($P$38:$P$39)*100</f>
        <v>25.460838353623679</v>
      </c>
      <c r="AO40" s="100">
        <f>R40/SUM($R$38:$R$39)*100</f>
        <v>34.444100868565677</v>
      </c>
      <c r="AQ40" s="100">
        <f>T40/SUM($T$38:$T$39)*100</f>
        <v>33.811548791405549</v>
      </c>
      <c r="AS40" s="100">
        <f>V40/SUM($V$38:$V$39)*100</f>
        <v>39.637722685430873</v>
      </c>
    </row>
    <row r="41" spans="1:46" s="2" customFormat="1" ht="13.5">
      <c r="A41" s="154" t="s">
        <v>167</v>
      </c>
      <c r="B41" s="76">
        <v>5269.2190833445638</v>
      </c>
      <c r="C41" s="85"/>
      <c r="D41" s="76">
        <v>1279.7653355694397</v>
      </c>
      <c r="E41" s="85"/>
      <c r="F41" s="76">
        <v>527.15363240474016</v>
      </c>
      <c r="G41" s="233"/>
      <c r="H41" s="76">
        <v>7092</v>
      </c>
      <c r="I41" s="233"/>
      <c r="J41" s="76">
        <v>15650</v>
      </c>
      <c r="K41" s="233"/>
      <c r="L41" s="76">
        <v>29193</v>
      </c>
      <c r="M41" s="233"/>
      <c r="N41" s="76">
        <v>22601</v>
      </c>
      <c r="O41" s="233"/>
      <c r="P41" s="76">
        <v>31343.316449999998</v>
      </c>
      <c r="Q41" s="233"/>
      <c r="R41" s="76">
        <v>20388.679219508744</v>
      </c>
      <c r="S41" s="233"/>
      <c r="T41" s="76">
        <v>22311</v>
      </c>
      <c r="U41" s="233"/>
      <c r="V41" s="76">
        <v>19899.351062699981</v>
      </c>
      <c r="W41" s="233"/>
      <c r="X41" s="233"/>
      <c r="Y41" s="100">
        <v>25.836739938699232</v>
      </c>
      <c r="Z41" s="100"/>
      <c r="AA41" s="100">
        <v>7.1390169326416784</v>
      </c>
      <c r="AB41" s="100"/>
      <c r="AC41" s="100">
        <v>2.6538475277378746</v>
      </c>
      <c r="AD41" s="100"/>
      <c r="AE41" s="100">
        <v>14.791949108353322</v>
      </c>
      <c r="AF41" s="100"/>
      <c r="AG41" s="100">
        <v>26.637844462221921</v>
      </c>
      <c r="AH41" s="233"/>
      <c r="AI41" s="100">
        <f>L41/SUM($L$38:$L$39)*100</f>
        <v>42.059387111181543</v>
      </c>
      <c r="AJ41" s="100"/>
      <c r="AK41" s="100">
        <f>N41/SUM($N$38:$N$39)*100</f>
        <v>54.108211635144841</v>
      </c>
      <c r="AL41" s="100"/>
      <c r="AM41" s="100">
        <f>P41/SUM($P$38:$P$39)*100</f>
        <v>61.926864745299781</v>
      </c>
      <c r="AO41" s="100">
        <f>R41/SUM($R$38:$R$39)*100</f>
        <v>54.366436545377653</v>
      </c>
      <c r="AQ41" s="100">
        <f>T41/SUM($T$38:$T$39)*100</f>
        <v>49.93509400179051</v>
      </c>
      <c r="AS41" s="100">
        <f>V41/SUM($V$38:$V$39)*100</f>
        <v>42.515912271284691</v>
      </c>
    </row>
    <row r="42" spans="1:46" s="2" customFormat="1" ht="12">
      <c r="A42" s="151" t="s">
        <v>3</v>
      </c>
      <c r="B42" s="76">
        <v>0</v>
      </c>
      <c r="C42" s="85"/>
      <c r="D42" s="76">
        <v>0</v>
      </c>
      <c r="E42" s="85"/>
      <c r="F42" s="76">
        <v>0</v>
      </c>
      <c r="G42" s="233"/>
      <c r="H42" s="76">
        <v>0</v>
      </c>
      <c r="I42" s="233"/>
      <c r="J42" s="76">
        <v>0</v>
      </c>
      <c r="K42" s="233"/>
      <c r="L42" s="76">
        <v>0</v>
      </c>
      <c r="M42" s="233"/>
      <c r="N42" s="76">
        <v>14</v>
      </c>
      <c r="O42" s="233" t="s">
        <v>76</v>
      </c>
      <c r="P42" s="76">
        <v>0</v>
      </c>
      <c r="Q42" s="233"/>
      <c r="R42" s="76">
        <v>0</v>
      </c>
      <c r="S42" s="233"/>
      <c r="T42" s="76">
        <v>0</v>
      </c>
      <c r="U42" s="233"/>
      <c r="V42" s="76">
        <v>0</v>
      </c>
      <c r="W42" s="233"/>
      <c r="X42" s="233"/>
      <c r="Y42" s="76">
        <v>0</v>
      </c>
      <c r="Z42" s="85"/>
      <c r="AA42" s="76">
        <v>0</v>
      </c>
      <c r="AB42" s="85"/>
      <c r="AC42" s="76">
        <v>0</v>
      </c>
      <c r="AD42" s="233"/>
      <c r="AE42" s="76">
        <v>0</v>
      </c>
      <c r="AF42" s="233"/>
      <c r="AG42" s="76">
        <v>0</v>
      </c>
      <c r="AH42" s="233"/>
      <c r="AI42" s="76">
        <v>0</v>
      </c>
      <c r="AJ42" s="100"/>
      <c r="AK42" s="102" t="s">
        <v>74</v>
      </c>
      <c r="AL42" s="102"/>
      <c r="AM42" s="102">
        <v>0</v>
      </c>
      <c r="AO42" s="102">
        <v>0</v>
      </c>
      <c r="AQ42" s="102">
        <v>0</v>
      </c>
      <c r="AS42" s="102">
        <v>0</v>
      </c>
    </row>
    <row r="43" spans="1:46" s="2" customFormat="1" ht="6" customHeight="1">
      <c r="A43" s="11"/>
      <c r="B43" s="77"/>
      <c r="C43" s="85"/>
      <c r="D43" s="77"/>
      <c r="E43" s="85"/>
      <c r="F43" s="77"/>
      <c r="G43" s="85"/>
      <c r="H43" s="77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100"/>
      <c r="Z43" s="100"/>
      <c r="AA43" s="100"/>
      <c r="AB43" s="100"/>
      <c r="AC43" s="100"/>
      <c r="AD43" s="100"/>
      <c r="AE43" s="100"/>
      <c r="AF43" s="100"/>
      <c r="AG43" s="85"/>
      <c r="AH43" s="85"/>
      <c r="AI43" s="85"/>
      <c r="AJ43" s="85"/>
    </row>
    <row r="44" spans="1:46" s="4" customFormat="1" ht="36">
      <c r="A44" s="188" t="s">
        <v>190</v>
      </c>
      <c r="B44" s="189">
        <v>10803.903102586037</v>
      </c>
      <c r="C44" s="190"/>
      <c r="D44" s="189">
        <v>12303.620005113662</v>
      </c>
      <c r="E44" s="190"/>
      <c r="F44" s="189">
        <v>14648.144073101917</v>
      </c>
      <c r="G44" s="190"/>
      <c r="H44" s="189">
        <v>31219</v>
      </c>
      <c r="I44" s="190"/>
      <c r="J44" s="189">
        <v>35344</v>
      </c>
      <c r="K44" s="190"/>
      <c r="L44" s="189">
        <f>L46</f>
        <v>30138.456618239023</v>
      </c>
      <c r="M44" s="189"/>
      <c r="N44" s="189">
        <f t="shared" ref="N44:R44" si="25">N46</f>
        <v>12307</v>
      </c>
      <c r="O44" s="189"/>
      <c r="P44" s="189">
        <f t="shared" si="25"/>
        <v>12886.606110060002</v>
      </c>
      <c r="Q44" s="190"/>
      <c r="R44" s="189">
        <f t="shared" si="25"/>
        <v>12917.33959843827</v>
      </c>
      <c r="S44" s="190"/>
      <c r="T44" s="189">
        <f t="shared" ref="T44:V44" si="26">T46</f>
        <v>15106.052618299362</v>
      </c>
      <c r="U44" s="190"/>
      <c r="V44" s="189">
        <f t="shared" si="26"/>
        <v>18552.229433780001</v>
      </c>
      <c r="W44" s="190"/>
      <c r="X44" s="190"/>
      <c r="Y44" s="191"/>
      <c r="Z44" s="191"/>
      <c r="AA44" s="191"/>
      <c r="AB44" s="191"/>
      <c r="AC44" s="191"/>
      <c r="AD44" s="191"/>
      <c r="AE44" s="191"/>
      <c r="AF44" s="191"/>
      <c r="AG44" s="190"/>
      <c r="AH44" s="190"/>
      <c r="AI44" s="190"/>
      <c r="AJ44" s="190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</row>
    <row r="45" spans="1:46" s="4" customFormat="1" ht="6.6" customHeight="1">
      <c r="A45" s="44"/>
      <c r="B45" s="38"/>
      <c r="C45" s="83"/>
      <c r="D45" s="38"/>
      <c r="E45" s="84"/>
      <c r="F45" s="38"/>
      <c r="G45" s="84"/>
      <c r="H45" s="38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99"/>
      <c r="Z45" s="99"/>
      <c r="AA45" s="103"/>
      <c r="AB45" s="103"/>
      <c r="AC45" s="103"/>
      <c r="AD45" s="103"/>
      <c r="AE45" s="103"/>
      <c r="AF45" s="103"/>
      <c r="AG45" s="84"/>
      <c r="AH45" s="84"/>
      <c r="AI45" s="84"/>
      <c r="AJ45" s="84"/>
    </row>
    <row r="46" spans="1:46" s="22" customFormat="1" ht="24">
      <c r="A46" s="21" t="s">
        <v>128</v>
      </c>
      <c r="B46" s="75">
        <v>10803.903102586037</v>
      </c>
      <c r="C46" s="90"/>
      <c r="D46" s="75">
        <v>12303.620005113662</v>
      </c>
      <c r="E46" s="90"/>
      <c r="F46" s="75">
        <v>14648.144073101917</v>
      </c>
      <c r="G46" s="90"/>
      <c r="H46" s="75">
        <v>31219</v>
      </c>
      <c r="I46" s="90"/>
      <c r="J46" s="75">
        <v>35344</v>
      </c>
      <c r="K46" s="90"/>
      <c r="L46" s="75">
        <f>SUM(L47:L55)</f>
        <v>30138.456618239023</v>
      </c>
      <c r="M46" s="75"/>
      <c r="N46" s="75">
        <f t="shared" ref="N46" si="27">SUM(N47:N55)</f>
        <v>12307</v>
      </c>
      <c r="O46" s="75"/>
      <c r="P46" s="75">
        <f>SUM(P47:P55)</f>
        <v>12886.606110060002</v>
      </c>
      <c r="Q46" s="90"/>
      <c r="R46" s="75">
        <f>SUM(R47:R55)</f>
        <v>12917.33959843827</v>
      </c>
      <c r="S46" s="90"/>
      <c r="T46" s="75">
        <f>SUM(T47:T55)</f>
        <v>15106.052618299362</v>
      </c>
      <c r="U46" s="90"/>
      <c r="V46" s="75">
        <f>SUM(V47:V55)</f>
        <v>18552.229433780001</v>
      </c>
      <c r="W46" s="90"/>
      <c r="X46" s="90"/>
      <c r="Y46" s="97">
        <v>100</v>
      </c>
      <c r="Z46" s="97"/>
      <c r="AA46" s="97">
        <v>99.999999999999972</v>
      </c>
      <c r="AB46" s="97"/>
      <c r="AC46" s="97">
        <v>100</v>
      </c>
      <c r="AD46" s="97"/>
      <c r="AE46" s="104">
        <v>100.00000000000001</v>
      </c>
      <c r="AF46" s="97"/>
      <c r="AG46" s="104">
        <v>100.00000000000001</v>
      </c>
      <c r="AH46" s="90"/>
      <c r="AI46" s="104">
        <f>SUM(AI47:AI54)</f>
        <v>99.999999999999986</v>
      </c>
      <c r="AJ46" s="104"/>
      <c r="AK46" s="104">
        <f>SUM(AK47:AK54)</f>
        <v>100</v>
      </c>
      <c r="AL46" s="104"/>
      <c r="AM46" s="104">
        <f t="shared" ref="AM46:AO46" si="28">SUM(AM47:AM54)</f>
        <v>99.999999999999986</v>
      </c>
      <c r="AO46" s="104">
        <f t="shared" si="28"/>
        <v>100.00000000000001</v>
      </c>
      <c r="AQ46" s="104">
        <f t="shared" ref="AQ46:AS46" si="29">SUM(AQ47:AQ54)</f>
        <v>100</v>
      </c>
      <c r="AS46" s="104">
        <f t="shared" si="29"/>
        <v>100.00000000000001</v>
      </c>
    </row>
    <row r="47" spans="1:46" s="4" customFormat="1" ht="12">
      <c r="A47" s="121" t="s">
        <v>8</v>
      </c>
      <c r="B47" s="76">
        <v>2879.4602624881127</v>
      </c>
      <c r="C47" s="83"/>
      <c r="D47" s="76">
        <v>4348.9004328480278</v>
      </c>
      <c r="E47" s="85"/>
      <c r="F47" s="76">
        <v>5598.2688380393938</v>
      </c>
      <c r="G47" s="85"/>
      <c r="H47" s="76">
        <v>12566</v>
      </c>
      <c r="I47" s="85"/>
      <c r="J47" s="76">
        <v>17388.432761946609</v>
      </c>
      <c r="K47" s="85"/>
      <c r="L47" s="76">
        <v>13388.030206449743</v>
      </c>
      <c r="M47" s="85"/>
      <c r="N47" s="76">
        <v>5895</v>
      </c>
      <c r="O47" s="85"/>
      <c r="P47" s="76">
        <v>6055.6305000000002</v>
      </c>
      <c r="Q47" s="85"/>
      <c r="R47" s="76">
        <v>6299.2522234553444</v>
      </c>
      <c r="S47" s="85"/>
      <c r="T47" s="76">
        <v>6915</v>
      </c>
      <c r="U47" s="85"/>
      <c r="V47" s="76">
        <v>8092.1180141700015</v>
      </c>
      <c r="W47" s="85"/>
      <c r="X47" s="85"/>
      <c r="Y47" s="100">
        <v>26.652037093880278</v>
      </c>
      <c r="Z47" s="99"/>
      <c r="AA47" s="100">
        <v>35.34651127912376</v>
      </c>
      <c r="AB47" s="100"/>
      <c r="AC47" s="100">
        <v>38.252344580540623</v>
      </c>
      <c r="AD47" s="100"/>
      <c r="AE47" s="100">
        <v>40.283387830993142</v>
      </c>
      <c r="AF47" s="100"/>
      <c r="AG47" s="100">
        <v>49.247164059302349</v>
      </c>
      <c r="AH47" s="85"/>
      <c r="AI47" s="100">
        <f>L47/SUM($L$47:$L$54)*100</f>
        <v>44.682014569406981</v>
      </c>
      <c r="AJ47" s="100"/>
      <c r="AK47" s="100">
        <f t="shared" ref="AK47:AK54" si="30">N47/SUM($N$47:$N$54)*100</f>
        <v>48.442764401347688</v>
      </c>
      <c r="AL47" s="100"/>
      <c r="AM47" s="100">
        <f>P47/SUM($P$47:$P$54)*100</f>
        <v>47.773651669023721</v>
      </c>
      <c r="AO47" s="100">
        <f>R47/SUM($R$47:$R$54)*100</f>
        <v>49.445268018016002</v>
      </c>
      <c r="AQ47" s="100">
        <f>T47/SUM(T$47:T$54)*100</f>
        <v>46.496772458310922</v>
      </c>
      <c r="AS47" s="100">
        <f>V47/SUM(V$47:V$54)*100</f>
        <v>45.068637586148292</v>
      </c>
    </row>
    <row r="48" spans="1:46" s="4" customFormat="1" ht="12">
      <c r="A48" s="121" t="s">
        <v>9</v>
      </c>
      <c r="B48" s="76">
        <v>2033.9082125432683</v>
      </c>
      <c r="C48" s="83"/>
      <c r="D48" s="76">
        <v>1940.8364919966657</v>
      </c>
      <c r="E48" s="85"/>
      <c r="F48" s="76">
        <v>1909.2461765722778</v>
      </c>
      <c r="G48" s="85"/>
      <c r="H48" s="76">
        <v>3731</v>
      </c>
      <c r="I48" s="85"/>
      <c r="J48" s="76">
        <v>2156.7253987593385</v>
      </c>
      <c r="K48" s="85"/>
      <c r="L48" s="76">
        <v>2570.0983517938575</v>
      </c>
      <c r="M48" s="85"/>
      <c r="N48" s="76">
        <v>825</v>
      </c>
      <c r="O48" s="85"/>
      <c r="P48" s="76">
        <v>1086.9141509999999</v>
      </c>
      <c r="Q48" s="85"/>
      <c r="R48" s="76">
        <v>634.91300523264874</v>
      </c>
      <c r="S48" s="85"/>
      <c r="T48" s="76">
        <v>1204</v>
      </c>
      <c r="U48" s="85"/>
      <c r="V48" s="76">
        <v>1192.7404731699996</v>
      </c>
      <c r="W48" s="85"/>
      <c r="X48" s="85"/>
      <c r="Y48" s="100">
        <v>18.825679879120994</v>
      </c>
      <c r="Z48" s="99"/>
      <c r="AA48" s="100">
        <v>15.774515883861906</v>
      </c>
      <c r="AB48" s="100"/>
      <c r="AC48" s="100">
        <v>13.045665499140249</v>
      </c>
      <c r="AD48" s="100"/>
      <c r="AE48" s="100">
        <v>11.960633455151632</v>
      </c>
      <c r="AF48" s="100"/>
      <c r="AG48" s="100">
        <v>6.108233617005693</v>
      </c>
      <c r="AH48" s="85"/>
      <c r="AI48" s="100">
        <f t="shared" ref="AI48:AI54" si="31">L48/SUM($L$47:$L$54)*100</f>
        <v>8.5776003063048591</v>
      </c>
      <c r="AJ48" s="100"/>
      <c r="AK48" s="100">
        <f t="shared" si="30"/>
        <v>6.7795217355575641</v>
      </c>
      <c r="AL48" s="100"/>
      <c r="AM48" s="100">
        <f t="shared" ref="AM48:AM52" si="32">P48/SUM($P$47:$P$54)*100</f>
        <v>8.5748062144819848</v>
      </c>
      <c r="AO48" s="100">
        <f>R48/SUM($R$47:$R$54)*100</f>
        <v>4.9836778395629935</v>
      </c>
      <c r="AQ48" s="100">
        <f t="shared" ref="AQ48:AQ53" si="33">T48/SUM(T$47:T$54)*100</f>
        <v>8.095750403442711</v>
      </c>
      <c r="AS48" s="100">
        <f>V48/SUM(V$47:V$54)*100</f>
        <v>6.6429070887868589</v>
      </c>
    </row>
    <row r="49" spans="1:46" s="4" customFormat="1" ht="12">
      <c r="A49" s="121" t="s">
        <v>10</v>
      </c>
      <c r="B49" s="76">
        <v>1707.4151340850583</v>
      </c>
      <c r="C49" s="84"/>
      <c r="D49" s="76">
        <v>2062.4603228790638</v>
      </c>
      <c r="E49" s="85"/>
      <c r="F49" s="76">
        <v>3038.3532217121301</v>
      </c>
      <c r="G49" s="85"/>
      <c r="H49" s="76">
        <v>7224</v>
      </c>
      <c r="I49" s="85"/>
      <c r="J49" s="76">
        <v>6736.9168082736796</v>
      </c>
      <c r="K49" s="85"/>
      <c r="L49" s="76">
        <v>5159.3891243989992</v>
      </c>
      <c r="M49" s="85"/>
      <c r="N49" s="76">
        <v>1925</v>
      </c>
      <c r="O49" s="85"/>
      <c r="P49" s="76">
        <v>2292.9032689999999</v>
      </c>
      <c r="Q49" s="85"/>
      <c r="R49" s="76">
        <v>2386.3111783905633</v>
      </c>
      <c r="S49" s="85"/>
      <c r="T49" s="76">
        <v>2338</v>
      </c>
      <c r="U49" s="85"/>
      <c r="V49" s="76">
        <v>2487.30702066</v>
      </c>
      <c r="W49" s="85"/>
      <c r="X49" s="85"/>
      <c r="Y49" s="100">
        <v>15.80368796232881</v>
      </c>
      <c r="Z49" s="97"/>
      <c r="AA49" s="100">
        <v>16.763036586158048</v>
      </c>
      <c r="AB49" s="100"/>
      <c r="AC49" s="100">
        <v>20.760727602898001</v>
      </c>
      <c r="AD49" s="100"/>
      <c r="AE49" s="100">
        <v>23.158299673014042</v>
      </c>
      <c r="AF49" s="100"/>
      <c r="AG49" s="100">
        <v>19.080158163361919</v>
      </c>
      <c r="AH49" s="85"/>
      <c r="AI49" s="100">
        <f t="shared" si="31"/>
        <v>17.219254548333499</v>
      </c>
      <c r="AJ49" s="100"/>
      <c r="AK49" s="100">
        <f t="shared" si="30"/>
        <v>15.818884049634315</v>
      </c>
      <c r="AL49" s="100"/>
      <c r="AM49" s="100">
        <f t="shared" si="32"/>
        <v>18.089010233364107</v>
      </c>
      <c r="AO49" s="100">
        <f>R49/SUM($R$47:$R$54)*100</f>
        <v>18.731079754286561</v>
      </c>
      <c r="AQ49" s="100">
        <f t="shared" si="33"/>
        <v>15.720817643894566</v>
      </c>
      <c r="AS49" s="100">
        <f>V49/SUM(V$47:V$54)*100</f>
        <v>13.852929292839249</v>
      </c>
    </row>
    <row r="50" spans="1:46" s="4" customFormat="1" ht="12">
      <c r="A50" s="121" t="s">
        <v>11</v>
      </c>
      <c r="B50" s="76">
        <v>1147.108061719222</v>
      </c>
      <c r="C50" s="83"/>
      <c r="D50" s="76">
        <v>1061.1203400589138</v>
      </c>
      <c r="E50" s="85"/>
      <c r="F50" s="76">
        <v>1053.6798516451761</v>
      </c>
      <c r="G50" s="85"/>
      <c r="H50" s="76">
        <v>2078</v>
      </c>
      <c r="I50" s="85"/>
      <c r="J50" s="76">
        <v>2615.0112602355935</v>
      </c>
      <c r="K50" s="85"/>
      <c r="L50" s="76">
        <v>2132.0819478061671</v>
      </c>
      <c r="M50" s="85"/>
      <c r="N50" s="76">
        <v>1164</v>
      </c>
      <c r="O50" s="85"/>
      <c r="P50" s="76">
        <v>697.5187707</v>
      </c>
      <c r="Q50" s="85"/>
      <c r="R50" s="76">
        <v>835.57473724985903</v>
      </c>
      <c r="S50" s="85"/>
      <c r="T50" s="76">
        <v>1117</v>
      </c>
      <c r="U50" s="85"/>
      <c r="V50" s="76">
        <v>1390.2543865799998</v>
      </c>
      <c r="W50" s="85"/>
      <c r="X50" s="85"/>
      <c r="Y50" s="100">
        <v>10.617533782255496</v>
      </c>
      <c r="Z50" s="99"/>
      <c r="AA50" s="100">
        <v>8.6244563763988822</v>
      </c>
      <c r="AB50" s="100"/>
      <c r="AC50" s="100">
        <v>7.1996765301503345</v>
      </c>
      <c r="AD50" s="100"/>
      <c r="AE50" s="100">
        <v>6.6615374751554786</v>
      </c>
      <c r="AF50" s="100"/>
      <c r="AG50" s="100">
        <v>7.4061814720631736</v>
      </c>
      <c r="AH50" s="85"/>
      <c r="AI50" s="100">
        <f t="shared" si="31"/>
        <v>7.1157381023199431</v>
      </c>
      <c r="AJ50" s="100"/>
      <c r="AK50" s="100">
        <f t="shared" si="30"/>
        <v>9.565288848713946</v>
      </c>
      <c r="AL50" s="100"/>
      <c r="AM50" s="100">
        <f>P50/SUM($P$47:$P$54)*100</f>
        <v>5.5028157322391831</v>
      </c>
      <c r="AO50" s="100">
        <f t="shared" ref="AO50" si="34">R50/SUM($R$47:$R$54)*100</f>
        <v>6.5587494145042893</v>
      </c>
      <c r="AQ50" s="100">
        <f t="shared" si="33"/>
        <v>7.5107584722969341</v>
      </c>
      <c r="AS50" s="100">
        <f>V50/SUM(V$47:V$54)*100</f>
        <v>7.7429507320097528</v>
      </c>
    </row>
    <row r="51" spans="1:46" s="4" customFormat="1" ht="12">
      <c r="A51" s="121" t="s">
        <v>86</v>
      </c>
      <c r="B51" s="76">
        <v>832.17177105492465</v>
      </c>
      <c r="C51" s="83"/>
      <c r="D51" s="76">
        <v>522.61637350976446</v>
      </c>
      <c r="E51" s="85"/>
      <c r="F51" s="76">
        <v>634.72796510832848</v>
      </c>
      <c r="G51" s="85"/>
      <c r="H51" s="76">
        <v>1075</v>
      </c>
      <c r="I51" s="85"/>
      <c r="J51" s="76">
        <v>1483.8128530030112</v>
      </c>
      <c r="K51" s="85"/>
      <c r="L51" s="76">
        <v>1947.4834484578178</v>
      </c>
      <c r="M51" s="85"/>
      <c r="N51" s="76">
        <v>679</v>
      </c>
      <c r="O51" s="85"/>
      <c r="P51" s="76">
        <v>717.93116250000003</v>
      </c>
      <c r="Q51" s="85"/>
      <c r="R51" s="76">
        <v>487.15377654491249</v>
      </c>
      <c r="S51" s="85"/>
      <c r="T51" s="76">
        <v>810</v>
      </c>
      <c r="U51" s="85" t="s">
        <v>76</v>
      </c>
      <c r="V51" s="76">
        <v>1270.0776997399992</v>
      </c>
      <c r="W51" s="85"/>
      <c r="X51" s="85"/>
      <c r="Y51" s="100">
        <v>7.7025105015587831</v>
      </c>
      <c r="Z51" s="99"/>
      <c r="AA51" s="100">
        <v>4.2476634786554959</v>
      </c>
      <c r="AB51" s="100"/>
      <c r="AC51" s="100">
        <v>4.3370251659318928</v>
      </c>
      <c r="AD51" s="100"/>
      <c r="AE51" s="100">
        <v>3.4461755465794703</v>
      </c>
      <c r="AF51" s="100"/>
      <c r="AG51" s="100">
        <v>4.2024244511016118</v>
      </c>
      <c r="AH51" s="85"/>
      <c r="AI51" s="100">
        <f t="shared" si="31"/>
        <v>6.4996480046594236</v>
      </c>
      <c r="AJ51" s="100"/>
      <c r="AK51" s="100">
        <f t="shared" si="30"/>
        <v>5.5797518284164678</v>
      </c>
      <c r="AL51" s="100"/>
      <c r="AM51" s="100">
        <f>P51/SUM($P$47:$P$54)*100</f>
        <v>5.6638517293306236</v>
      </c>
      <c r="AO51" s="100">
        <f>R51/SUM($R$47:$R$54)*100</f>
        <v>3.823858482370647</v>
      </c>
      <c r="AQ51" s="100">
        <f t="shared" si="33"/>
        <v>5.4464766003227538</v>
      </c>
      <c r="AS51" s="100">
        <f>V51/SUM(V$47:V$54)*100</f>
        <v>7.073632818453401</v>
      </c>
    </row>
    <row r="52" spans="1:46" s="4" customFormat="1" ht="12">
      <c r="A52" s="121" t="s">
        <v>117</v>
      </c>
      <c r="B52" s="76">
        <v>328.7534764605918</v>
      </c>
      <c r="C52" s="233" t="s">
        <v>76</v>
      </c>
      <c r="D52" s="76">
        <v>256.30888474920459</v>
      </c>
      <c r="E52" s="233" t="s">
        <v>76</v>
      </c>
      <c r="F52" s="76">
        <v>296.68216594238311</v>
      </c>
      <c r="G52" s="233" t="s">
        <v>76</v>
      </c>
      <c r="H52" s="76">
        <v>718</v>
      </c>
      <c r="I52" s="233"/>
      <c r="J52" s="76">
        <v>571.44312809073415</v>
      </c>
      <c r="K52" s="233"/>
      <c r="L52" s="76">
        <v>659.57561411456436</v>
      </c>
      <c r="M52" s="233"/>
      <c r="N52" s="76">
        <v>124</v>
      </c>
      <c r="O52" s="233" t="s">
        <v>76</v>
      </c>
      <c r="P52" s="76">
        <v>110.7133809</v>
      </c>
      <c r="Q52" s="233" t="s">
        <v>76</v>
      </c>
      <c r="R52" s="76">
        <v>83.37327852475434</v>
      </c>
      <c r="S52" s="233" t="s">
        <v>76</v>
      </c>
      <c r="T52" s="76">
        <v>89</v>
      </c>
      <c r="U52" s="233" t="s">
        <v>76</v>
      </c>
      <c r="V52" s="76">
        <v>58.592009109999999</v>
      </c>
      <c r="W52" s="233" t="s">
        <v>76</v>
      </c>
      <c r="X52" s="233"/>
      <c r="Y52" s="100">
        <v>3.0429139667302358</v>
      </c>
      <c r="Z52" s="99"/>
      <c r="AA52" s="100">
        <v>2.0831989661796841</v>
      </c>
      <c r="AB52" s="100"/>
      <c r="AC52" s="100">
        <v>2.0271960441441941</v>
      </c>
      <c r="AD52" s="100"/>
      <c r="AE52" s="100">
        <v>2.3017246906456368</v>
      </c>
      <c r="AF52" s="100"/>
      <c r="AG52" s="100">
        <v>1.6184295539982214</v>
      </c>
      <c r="AH52" s="233"/>
      <c r="AI52" s="100">
        <f t="shared" si="31"/>
        <v>2.2013071934431889</v>
      </c>
      <c r="AJ52" s="100"/>
      <c r="AK52" s="100">
        <f t="shared" si="30"/>
        <v>1.0189826608595611</v>
      </c>
      <c r="AL52" s="100"/>
      <c r="AM52" s="100">
        <f t="shared" si="32"/>
        <v>0.8734321709715519</v>
      </c>
      <c r="AO52" s="100">
        <f>R52/SUM($R$47:$R$54)*100</f>
        <v>0.65442912205472836</v>
      </c>
      <c r="AQ52" s="100">
        <f t="shared" si="33"/>
        <v>0.59844002151694453</v>
      </c>
      <c r="AS52" s="100">
        <f>V52/SUM(V$47:V$54)*100</f>
        <v>0.32632519933580562</v>
      </c>
    </row>
    <row r="53" spans="1:46" s="4" customFormat="1" ht="12">
      <c r="A53" s="121" t="s">
        <v>118</v>
      </c>
      <c r="B53" s="76">
        <v>1875.0861842348588</v>
      </c>
      <c r="C53" s="83"/>
      <c r="D53" s="76">
        <v>2111.377159072018</v>
      </c>
      <c r="E53" s="85"/>
      <c r="F53" s="76">
        <v>2104.1416668244137</v>
      </c>
      <c r="G53" s="85"/>
      <c r="H53" s="76">
        <v>3802</v>
      </c>
      <c r="I53" s="85"/>
      <c r="J53" s="76">
        <v>4239.2498901826339</v>
      </c>
      <c r="K53" s="85"/>
      <c r="L53" s="76">
        <v>4036.3258514251856</v>
      </c>
      <c r="M53" s="85"/>
      <c r="N53" s="76">
        <v>1502</v>
      </c>
      <c r="O53" s="85"/>
      <c r="P53" s="76">
        <v>1636.22875</v>
      </c>
      <c r="Q53" s="85"/>
      <c r="R53" s="76">
        <v>1978.0761866449488</v>
      </c>
      <c r="S53" s="85"/>
      <c r="T53" s="76">
        <v>2399</v>
      </c>
      <c r="U53" s="85"/>
      <c r="V53" s="76">
        <v>3203.0163033100007</v>
      </c>
      <c r="W53" s="85"/>
      <c r="X53" s="85"/>
      <c r="Y53" s="100">
        <v>17.355636814125404</v>
      </c>
      <c r="Z53" s="99"/>
      <c r="AA53" s="100">
        <v>17.160617429622192</v>
      </c>
      <c r="AB53" s="100"/>
      <c r="AC53" s="100">
        <v>14.377364577194712</v>
      </c>
      <c r="AD53" s="100"/>
      <c r="AE53" s="100">
        <v>12.188241328460601</v>
      </c>
      <c r="AF53" s="100"/>
      <c r="AG53" s="100">
        <v>12.006316940022606</v>
      </c>
      <c r="AH53" s="85"/>
      <c r="AI53" s="100">
        <f t="shared" si="31"/>
        <v>13.47107585799808</v>
      </c>
      <c r="AJ53" s="100"/>
      <c r="AK53" s="100">
        <f t="shared" si="30"/>
        <v>12.34283835976662</v>
      </c>
      <c r="AL53" s="100"/>
      <c r="AM53" s="100">
        <f>P53/SUM($P$47:$P$54)*100</f>
        <v>12.90842008166484</v>
      </c>
      <c r="AO53" s="100">
        <f>R53/SUM($R$47:$R$54)*100</f>
        <v>15.526685349180145</v>
      </c>
      <c r="AQ53" s="100">
        <f t="shared" si="33"/>
        <v>16.130984400215169</v>
      </c>
      <c r="AS53" s="100">
        <f>V53/SUM(V$47:V$54)*100</f>
        <v>17.839035553315423</v>
      </c>
    </row>
    <row r="54" spans="1:46" s="4" customFormat="1" ht="12">
      <c r="A54" s="121" t="s">
        <v>152</v>
      </c>
      <c r="B54" s="76">
        <v>0</v>
      </c>
      <c r="C54" s="83"/>
      <c r="D54" s="76">
        <v>0</v>
      </c>
      <c r="E54" s="85"/>
      <c r="F54" s="76">
        <v>0</v>
      </c>
      <c r="G54" s="85"/>
      <c r="H54" s="76">
        <v>0</v>
      </c>
      <c r="I54" s="85"/>
      <c r="J54" s="76">
        <v>116.9035136067869</v>
      </c>
      <c r="K54" s="85" t="s">
        <v>76</v>
      </c>
      <c r="L54" s="76">
        <v>69.921863127106761</v>
      </c>
      <c r="M54" s="85" t="s">
        <v>76</v>
      </c>
      <c r="N54" s="76">
        <v>55</v>
      </c>
      <c r="O54" s="85" t="s">
        <v>76</v>
      </c>
      <c r="P54" s="76">
        <v>77.830157159999999</v>
      </c>
      <c r="Q54" s="85" t="s">
        <v>76</v>
      </c>
      <c r="R54" s="76">
        <v>35.194088759720501</v>
      </c>
      <c r="S54" s="85" t="s">
        <v>76</v>
      </c>
      <c r="T54" s="76">
        <v>0</v>
      </c>
      <c r="U54" s="85"/>
      <c r="V54" s="76">
        <v>260.99202294999998</v>
      </c>
      <c r="W54" s="85" t="s">
        <v>76</v>
      </c>
      <c r="X54" s="85"/>
      <c r="Y54" s="76">
        <v>0</v>
      </c>
      <c r="Z54" s="83"/>
      <c r="AA54" s="76">
        <v>0</v>
      </c>
      <c r="AB54" s="85"/>
      <c r="AC54" s="76">
        <v>0</v>
      </c>
      <c r="AD54" s="85"/>
      <c r="AE54" s="76">
        <v>0</v>
      </c>
      <c r="AF54" s="100"/>
      <c r="AG54" s="100">
        <v>0.33109174314441281</v>
      </c>
      <c r="AH54" s="85"/>
      <c r="AI54" s="100">
        <f t="shared" si="31"/>
        <v>0.23336141753402556</v>
      </c>
      <c r="AJ54" s="100"/>
      <c r="AK54" s="100">
        <f t="shared" si="30"/>
        <v>0.45196811570383766</v>
      </c>
      <c r="AL54" s="100"/>
      <c r="AM54" s="100">
        <f>P54/SUM($P$47:$P$54)*100</f>
        <v>0.61401216892398114</v>
      </c>
      <c r="AO54" s="100">
        <f>R54/SUM($R$47:$R$54)*100</f>
        <v>0.27625202002463695</v>
      </c>
      <c r="AQ54" s="100">
        <f>T54/SUM(T$47:T$54)*100</f>
        <v>0</v>
      </c>
      <c r="AS54" s="100">
        <f>V54/SUM(V$47:V$54)*100</f>
        <v>1.4535817291112156</v>
      </c>
    </row>
    <row r="55" spans="1:46" s="4" customFormat="1" ht="12">
      <c r="A55" s="23" t="s">
        <v>3</v>
      </c>
      <c r="B55" s="76">
        <v>0</v>
      </c>
      <c r="C55" s="84"/>
      <c r="D55" s="76">
        <v>0</v>
      </c>
      <c r="E55" s="85"/>
      <c r="F55" s="76">
        <v>13.04418725781583</v>
      </c>
      <c r="G55" s="233" t="s">
        <v>76</v>
      </c>
      <c r="H55" s="76">
        <v>25</v>
      </c>
      <c r="I55" s="233" t="s">
        <v>76</v>
      </c>
      <c r="J55" s="76">
        <v>35.845855924100796</v>
      </c>
      <c r="K55" s="233" t="s">
        <v>76</v>
      </c>
      <c r="L55" s="76">
        <v>175.55021066557879</v>
      </c>
      <c r="M55" s="233" t="s">
        <v>76</v>
      </c>
      <c r="N55" s="76">
        <v>138</v>
      </c>
      <c r="O55" s="233" t="s">
        <v>76</v>
      </c>
      <c r="P55" s="76">
        <v>210.93596880000001</v>
      </c>
      <c r="Q55" s="233" t="s">
        <v>76</v>
      </c>
      <c r="R55" s="76">
        <v>177.49112363551814</v>
      </c>
      <c r="S55" s="233" t="s">
        <v>76</v>
      </c>
      <c r="T55" s="76">
        <v>234.05261829936222</v>
      </c>
      <c r="U55" s="233" t="s">
        <v>76</v>
      </c>
      <c r="V55" s="76">
        <v>597.13150409000002</v>
      </c>
      <c r="W55" s="233" t="s">
        <v>76</v>
      </c>
      <c r="X55" s="233"/>
      <c r="Y55" s="102">
        <v>0</v>
      </c>
      <c r="Z55" s="99"/>
      <c r="AA55" s="102">
        <v>0</v>
      </c>
      <c r="AB55" s="100"/>
      <c r="AC55" s="102" t="s">
        <v>74</v>
      </c>
      <c r="AD55" s="100"/>
      <c r="AE55" s="102" t="s">
        <v>74</v>
      </c>
      <c r="AF55" s="100"/>
      <c r="AG55" s="102" t="s">
        <v>74</v>
      </c>
      <c r="AH55" s="233"/>
      <c r="AI55" s="102" t="s">
        <v>74</v>
      </c>
      <c r="AJ55" s="102"/>
      <c r="AK55" s="102" t="s">
        <v>74</v>
      </c>
      <c r="AL55" s="102"/>
      <c r="AM55" s="102" t="s">
        <v>74</v>
      </c>
      <c r="AO55" s="102" t="s">
        <v>74</v>
      </c>
      <c r="AP55" s="2"/>
      <c r="AQ55" s="102" t="s">
        <v>74</v>
      </c>
      <c r="AS55" s="102" t="s">
        <v>74</v>
      </c>
    </row>
    <row r="56" spans="1:46" s="2" customFormat="1" ht="6.6" customHeight="1" thickBot="1">
      <c r="A56" s="12"/>
      <c r="B56" s="18"/>
      <c r="C56" s="89"/>
      <c r="D56" s="18"/>
      <c r="E56" s="89"/>
      <c r="F56" s="18"/>
      <c r="G56" s="89"/>
      <c r="H56" s="18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42"/>
      <c r="Z56" s="40"/>
      <c r="AA56" s="19"/>
      <c r="AB56" s="19"/>
      <c r="AC56" s="19"/>
      <c r="AD56" s="19"/>
      <c r="AE56" s="19"/>
      <c r="AF56" s="1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5"/>
    </row>
    <row r="57" spans="1:46" s="20" customFormat="1" ht="6.6" customHeight="1">
      <c r="B57" s="59"/>
      <c r="C57" s="113"/>
      <c r="E57" s="113"/>
      <c r="G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59"/>
      <c r="AG57" s="113"/>
      <c r="AH57" s="113"/>
      <c r="AI57" s="113"/>
      <c r="AJ57" s="113"/>
    </row>
    <row r="58" spans="1:46" s="20" customFormat="1" ht="13.5">
      <c r="A58" s="20" t="s">
        <v>176</v>
      </c>
      <c r="B58" s="53"/>
      <c r="C58" s="113"/>
      <c r="D58" s="53"/>
      <c r="E58" s="113"/>
      <c r="F58" s="53"/>
      <c r="G58" s="113"/>
      <c r="H58" s="5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AA58" s="223"/>
      <c r="AB58" s="223"/>
      <c r="AC58" s="223"/>
      <c r="AD58" s="223"/>
      <c r="AE58" s="223"/>
      <c r="AF58" s="223"/>
      <c r="AG58" s="113"/>
      <c r="AH58" s="113"/>
      <c r="AI58" s="113"/>
      <c r="AJ58" s="113"/>
    </row>
    <row r="59" spans="1:46" s="228" customFormat="1" ht="13.5">
      <c r="A59" s="224" t="s">
        <v>177</v>
      </c>
      <c r="B59" s="225"/>
      <c r="C59" s="226"/>
      <c r="D59" s="225"/>
      <c r="E59" s="226"/>
      <c r="F59" s="227"/>
      <c r="G59" s="226"/>
      <c r="H59" s="227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AA59" s="225"/>
      <c r="AC59" s="225"/>
      <c r="AE59" s="225"/>
      <c r="AG59" s="226"/>
      <c r="AH59" s="226"/>
      <c r="AI59" s="226"/>
      <c r="AJ59" s="226"/>
    </row>
    <row r="60" spans="1:46" s="20" customFormat="1" ht="11.25">
      <c r="A60" s="411" t="s">
        <v>151</v>
      </c>
      <c r="B60" s="411"/>
      <c r="C60" s="411"/>
      <c r="D60" s="411"/>
      <c r="E60" s="411"/>
      <c r="F60" s="411"/>
      <c r="G60" s="411"/>
      <c r="H60" s="411"/>
      <c r="I60" s="411"/>
      <c r="J60" s="411"/>
      <c r="K60" s="411"/>
      <c r="L60" s="411"/>
      <c r="M60" s="411"/>
      <c r="N60" s="411"/>
      <c r="O60" s="411"/>
      <c r="P60" s="411"/>
      <c r="Q60" s="411"/>
      <c r="R60" s="411"/>
      <c r="S60" s="411"/>
      <c r="T60" s="411"/>
      <c r="U60" s="411"/>
      <c r="V60" s="411"/>
      <c r="W60" s="411"/>
      <c r="X60" s="411"/>
      <c r="Y60" s="411"/>
      <c r="Z60" s="411"/>
      <c r="AA60" s="411"/>
      <c r="AB60" s="411"/>
      <c r="AC60" s="411"/>
      <c r="AD60" s="411"/>
      <c r="AE60" s="411"/>
      <c r="AF60" s="411"/>
    </row>
    <row r="61" spans="1:46" s="124" customFormat="1" ht="11.25">
      <c r="A61" s="123" t="s">
        <v>66</v>
      </c>
      <c r="B61" s="52"/>
      <c r="C61" s="155"/>
      <c r="D61" s="156"/>
      <c r="E61" s="134"/>
      <c r="F61" s="156"/>
      <c r="G61" s="134"/>
      <c r="H61" s="156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20"/>
      <c r="Z61" s="20"/>
      <c r="AA61" s="20"/>
      <c r="AB61" s="20"/>
      <c r="AC61" s="20"/>
      <c r="AD61" s="20"/>
      <c r="AE61" s="20"/>
      <c r="AF61" s="20"/>
      <c r="AG61" s="134"/>
      <c r="AH61" s="134"/>
      <c r="AI61" s="134"/>
      <c r="AJ61" s="134"/>
    </row>
    <row r="62" spans="1:46" s="20" customFormat="1" ht="11.25">
      <c r="A62" s="20" t="s">
        <v>105</v>
      </c>
      <c r="B62" s="56"/>
      <c r="C62" s="135"/>
      <c r="D62" s="125"/>
      <c r="E62" s="136"/>
      <c r="F62" s="125"/>
      <c r="G62" s="136"/>
      <c r="H62" s="125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AG62" s="136"/>
      <c r="AH62" s="136"/>
      <c r="AI62" s="136"/>
      <c r="AJ62" s="136"/>
    </row>
    <row r="63" spans="1:46" s="20" customFormat="1" ht="11.25">
      <c r="A63" s="20" t="s">
        <v>219</v>
      </c>
      <c r="C63" s="133"/>
      <c r="E63" s="134"/>
      <c r="F63" s="113"/>
      <c r="G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</row>
    <row r="64" spans="1:46">
      <c r="A64" s="20" t="s">
        <v>220</v>
      </c>
    </row>
  </sheetData>
  <mergeCells count="25">
    <mergeCell ref="B7:S7"/>
    <mergeCell ref="T10:U10"/>
    <mergeCell ref="B10:C10"/>
    <mergeCell ref="D10:E10"/>
    <mergeCell ref="J10:K10"/>
    <mergeCell ref="N10:O10"/>
    <mergeCell ref="AK10:AL10"/>
    <mergeCell ref="V10:W10"/>
    <mergeCell ref="Y7:AT7"/>
    <mergeCell ref="A1:AP1"/>
    <mergeCell ref="A60:AF60"/>
    <mergeCell ref="H10:I10"/>
    <mergeCell ref="Y10:Z10"/>
    <mergeCell ref="AA10:AB10"/>
    <mergeCell ref="AE10:AF10"/>
    <mergeCell ref="F10:G10"/>
    <mergeCell ref="AC10:AD10"/>
    <mergeCell ref="P10:Q10"/>
    <mergeCell ref="R10:S10"/>
    <mergeCell ref="AI10:AJ10"/>
    <mergeCell ref="B4:AN4"/>
    <mergeCell ref="L10:M10"/>
    <mergeCell ref="AG10:AH10"/>
    <mergeCell ref="A4:A10"/>
    <mergeCell ref="AM10:AN10"/>
  </mergeCells>
  <printOptions horizontalCentered="1"/>
  <pageMargins left="0.78740157480314965" right="0.78740157480314965" top="0.78740157480314965" bottom="0.78740157480314965" header="0.39370078740157483" footer="0.39370078740157483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71"/>
  <sheetViews>
    <sheetView showGridLines="0" zoomScaleNormal="100" workbookViewId="0">
      <pane xSplit="1" ySplit="11" topLeftCell="B12" activePane="bottomRight" state="frozen"/>
      <selection sqref="A1:XFD1"/>
      <selection pane="topRight" sqref="A1:XFD1"/>
      <selection pane="bottomLeft" sqref="A1:XFD1"/>
      <selection pane="bottomRight" sqref="A1:AP1"/>
    </sheetView>
  </sheetViews>
  <sheetFormatPr baseColWidth="10" defaultColWidth="11.42578125" defaultRowHeight="12.75"/>
  <cols>
    <col min="1" max="1" width="30.7109375" style="54" customWidth="1"/>
    <col min="2" max="2" width="8.7109375" style="54" customWidth="1"/>
    <col min="3" max="3" width="2.7109375" style="117" customWidth="1"/>
    <col min="4" max="4" width="8.7109375" style="54" customWidth="1"/>
    <col min="5" max="5" width="2.7109375" style="117" customWidth="1"/>
    <col min="6" max="6" width="8.7109375" style="54" customWidth="1"/>
    <col min="7" max="7" width="2.7109375" style="117" customWidth="1"/>
    <col min="8" max="8" width="8.7109375" style="54" customWidth="1"/>
    <col min="9" max="9" width="2.7109375" style="117" customWidth="1"/>
    <col min="10" max="10" width="8.7109375" style="117" customWidth="1"/>
    <col min="11" max="11" width="2.7109375" style="117" customWidth="1"/>
    <col min="12" max="12" width="8.7109375" style="117" customWidth="1"/>
    <col min="13" max="13" width="2.7109375" style="117" customWidth="1"/>
    <col min="14" max="14" width="8.7109375" style="117" customWidth="1"/>
    <col min="15" max="15" width="2.7109375" style="117" customWidth="1"/>
    <col min="16" max="16" width="8.7109375" style="117" customWidth="1"/>
    <col min="17" max="17" width="2.7109375" style="117" customWidth="1"/>
    <col min="18" max="18" width="7.5703125" style="117" bestFit="1" customWidth="1"/>
    <col min="19" max="19" width="3.42578125" style="117" customWidth="1"/>
    <col min="20" max="20" width="7.5703125" style="117" bestFit="1" customWidth="1"/>
    <col min="21" max="21" width="3.42578125" style="117" customWidth="1"/>
    <col min="22" max="22" width="7.5703125" style="117" bestFit="1" customWidth="1"/>
    <col min="23" max="23" width="3.42578125" style="117" customWidth="1"/>
    <col min="24" max="24" width="2.7109375" style="117" customWidth="1"/>
    <col min="25" max="25" width="8.7109375" style="54" customWidth="1"/>
    <col min="26" max="26" width="2.7109375" style="54" customWidth="1"/>
    <col min="27" max="27" width="8.7109375" style="54" customWidth="1"/>
    <col min="28" max="28" width="2.7109375" style="54" customWidth="1"/>
    <col min="29" max="29" width="8.7109375" style="54" customWidth="1"/>
    <col min="30" max="30" width="2.7109375" style="54" customWidth="1"/>
    <col min="31" max="31" width="8.7109375" style="54" customWidth="1"/>
    <col min="32" max="32" width="2.7109375" style="54" customWidth="1"/>
    <col min="33" max="33" width="8.7109375" style="117" customWidth="1"/>
    <col min="34" max="34" width="2.7109375" style="117" customWidth="1"/>
    <col min="35" max="35" width="8.7109375" style="117" customWidth="1"/>
    <col min="36" max="36" width="2.7109375" style="117" customWidth="1"/>
    <col min="37" max="37" width="8.7109375" style="54" customWidth="1"/>
    <col min="38" max="38" width="2.7109375" style="54" customWidth="1"/>
    <col min="39" max="39" width="8.7109375" style="54" customWidth="1"/>
    <col min="40" max="40" width="2.7109375" style="54" customWidth="1"/>
    <col min="41" max="41" width="6.5703125" style="54" customWidth="1"/>
    <col min="42" max="42" width="2.7109375" style="54" customWidth="1"/>
    <col min="43" max="43" width="6.5703125" style="54" customWidth="1"/>
    <col min="44" max="44" width="2.7109375" style="54" customWidth="1"/>
    <col min="45" max="45" width="6.5703125" style="54" customWidth="1"/>
    <col min="46" max="46" width="2.7109375" style="54" customWidth="1"/>
    <col min="47" max="16384" width="11.42578125" style="54"/>
  </cols>
  <sheetData>
    <row r="1" spans="1:46" ht="30" customHeight="1">
      <c r="A1" s="416" t="s">
        <v>227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</row>
    <row r="2" spans="1:46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27"/>
      <c r="Z2" s="27"/>
      <c r="AA2" s="2"/>
      <c r="AB2" s="2"/>
      <c r="AC2" s="2"/>
      <c r="AD2" s="2"/>
      <c r="AE2" s="2"/>
      <c r="AF2" s="2"/>
      <c r="AG2" s="114"/>
      <c r="AH2" s="114"/>
      <c r="AI2" s="114"/>
      <c r="AJ2" s="114"/>
      <c r="AK2" s="294"/>
      <c r="AL2" s="294"/>
      <c r="AM2" s="294"/>
      <c r="AN2" s="294"/>
      <c r="AO2" s="294"/>
      <c r="AP2" s="294"/>
      <c r="AQ2" s="294"/>
      <c r="AR2" s="294"/>
      <c r="AS2" s="294"/>
      <c r="AT2" s="294"/>
    </row>
    <row r="3" spans="1:46" s="4" customFormat="1" ht="6.6" customHeight="1">
      <c r="A3" s="192"/>
      <c r="B3" s="193"/>
      <c r="C3" s="194"/>
      <c r="D3" s="195"/>
      <c r="E3" s="194"/>
      <c r="F3" s="195"/>
      <c r="G3" s="194"/>
      <c r="H3" s="195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3"/>
      <c r="Z3" s="193"/>
      <c r="AA3" s="192"/>
      <c r="AB3" s="192"/>
      <c r="AC3" s="192"/>
      <c r="AD3" s="192"/>
      <c r="AE3" s="192"/>
      <c r="AF3" s="192"/>
      <c r="AG3" s="194"/>
      <c r="AH3" s="194"/>
      <c r="AI3" s="194"/>
      <c r="AJ3" s="194"/>
      <c r="AK3" s="201"/>
      <c r="AL3" s="201"/>
      <c r="AM3" s="201"/>
      <c r="AN3" s="201"/>
      <c r="AO3" s="201"/>
      <c r="AP3" s="201"/>
      <c r="AQ3" s="201"/>
      <c r="AR3" s="201"/>
      <c r="AS3" s="201"/>
      <c r="AT3" s="201"/>
    </row>
    <row r="4" spans="1:46" s="4" customFormat="1" ht="12.75" customHeight="1">
      <c r="A4" s="415" t="s">
        <v>44</v>
      </c>
      <c r="B4" s="413" t="s">
        <v>173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346"/>
      <c r="AP4" s="346"/>
      <c r="AQ4" s="395"/>
      <c r="AR4" s="395"/>
      <c r="AS4" s="402"/>
      <c r="AT4" s="402"/>
    </row>
    <row r="5" spans="1:46" s="4" customFormat="1" ht="6.6" customHeight="1">
      <c r="A5" s="415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6"/>
      <c r="Z5" s="196"/>
      <c r="AA5" s="199"/>
      <c r="AB5" s="199"/>
      <c r="AC5" s="199"/>
      <c r="AD5" s="199"/>
      <c r="AE5" s="199"/>
      <c r="AF5" s="199"/>
      <c r="AG5" s="197"/>
      <c r="AH5" s="197"/>
      <c r="AI5" s="197"/>
      <c r="AJ5" s="197"/>
      <c r="AK5" s="291"/>
      <c r="AL5" s="291"/>
      <c r="AM5" s="291"/>
      <c r="AN5" s="291"/>
      <c r="AO5" s="291"/>
      <c r="AP5" s="291"/>
      <c r="AQ5" s="291"/>
      <c r="AR5" s="291"/>
      <c r="AS5" s="291"/>
      <c r="AT5" s="291"/>
    </row>
    <row r="6" spans="1:46" s="4" customFormat="1" ht="6.6" customHeight="1">
      <c r="A6" s="415"/>
      <c r="B6" s="221"/>
      <c r="C6" s="201"/>
      <c r="D6" s="220"/>
      <c r="E6" s="201"/>
      <c r="F6" s="241"/>
      <c r="G6" s="201"/>
      <c r="H6" s="220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21"/>
      <c r="Z6" s="221"/>
      <c r="AA6" s="203"/>
      <c r="AB6" s="203"/>
      <c r="AC6" s="203"/>
      <c r="AD6" s="203"/>
      <c r="AE6" s="203"/>
      <c r="AF6" s="203"/>
      <c r="AG6" s="201"/>
      <c r="AH6" s="201"/>
      <c r="AI6" s="201"/>
      <c r="AJ6" s="201"/>
      <c r="AK6" s="289"/>
      <c r="AL6" s="289"/>
      <c r="AM6" s="289"/>
      <c r="AN6" s="289"/>
      <c r="AO6" s="289"/>
      <c r="AP6" s="289"/>
      <c r="AQ6" s="289"/>
      <c r="AR6" s="289"/>
      <c r="AS6" s="289"/>
      <c r="AT6" s="289"/>
    </row>
    <row r="7" spans="1:46" s="4" customFormat="1" ht="12" customHeight="1">
      <c r="A7" s="415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394"/>
      <c r="U7" s="394"/>
      <c r="V7" s="404"/>
      <c r="W7" s="404"/>
      <c r="X7" s="345"/>
      <c r="Y7" s="409" t="s">
        <v>88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</row>
    <row r="8" spans="1:46" s="4" customFormat="1" ht="6.6" customHeight="1">
      <c r="A8" s="415"/>
      <c r="B8" s="206"/>
      <c r="C8" s="207"/>
      <c r="D8" s="222"/>
      <c r="E8" s="208"/>
      <c r="F8" s="248"/>
      <c r="G8" s="208"/>
      <c r="H8" s="222"/>
      <c r="I8" s="208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08"/>
      <c r="Y8" s="206"/>
      <c r="Z8" s="206"/>
      <c r="AA8" s="206"/>
      <c r="AB8" s="206"/>
      <c r="AC8" s="206"/>
      <c r="AD8" s="206"/>
      <c r="AE8" s="206"/>
      <c r="AF8" s="206"/>
      <c r="AG8" s="214"/>
      <c r="AH8" s="214"/>
      <c r="AI8" s="214"/>
      <c r="AJ8" s="214"/>
      <c r="AK8" s="291"/>
      <c r="AL8" s="291"/>
      <c r="AM8" s="291"/>
      <c r="AN8" s="291"/>
      <c r="AO8" s="291"/>
      <c r="AP8" s="291"/>
      <c r="AQ8" s="291"/>
      <c r="AR8" s="291"/>
      <c r="AS8" s="291"/>
      <c r="AT8" s="291"/>
    </row>
    <row r="9" spans="1:46" s="4" customFormat="1" ht="6.6" customHeight="1">
      <c r="A9" s="415"/>
      <c r="B9" s="222"/>
      <c r="C9" s="209"/>
      <c r="D9" s="210"/>
      <c r="E9" s="211"/>
      <c r="F9" s="210"/>
      <c r="G9" s="211"/>
      <c r="H9" s="210"/>
      <c r="I9" s="211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22"/>
      <c r="Z9" s="222"/>
      <c r="AA9" s="222"/>
      <c r="AB9" s="222"/>
      <c r="AC9" s="248"/>
      <c r="AD9" s="248"/>
      <c r="AE9" s="222"/>
      <c r="AF9" s="222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</row>
    <row r="10" spans="1:46" s="4" customFormat="1" ht="13.5" customHeight="1">
      <c r="A10" s="415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407">
        <v>2018</v>
      </c>
      <c r="U10" s="407"/>
      <c r="V10" s="407">
        <v>2019</v>
      </c>
      <c r="W10" s="407"/>
      <c r="X10" s="344"/>
      <c r="Y10" s="407">
        <v>2009</v>
      </c>
      <c r="Z10" s="407"/>
      <c r="AA10" s="407">
        <v>2010</v>
      </c>
      <c r="AB10" s="407"/>
      <c r="AC10" s="407">
        <v>2011</v>
      </c>
      <c r="AD10" s="407"/>
      <c r="AE10" s="407">
        <v>2012</v>
      </c>
      <c r="AF10" s="407"/>
      <c r="AG10" s="407">
        <v>2013</v>
      </c>
      <c r="AH10" s="407"/>
      <c r="AI10" s="249">
        <v>2014</v>
      </c>
      <c r="AJ10" s="315"/>
      <c r="AK10" s="407">
        <v>2015</v>
      </c>
      <c r="AL10" s="407"/>
      <c r="AM10" s="407">
        <v>2016</v>
      </c>
      <c r="AN10" s="407"/>
      <c r="AO10" s="344">
        <v>2017</v>
      </c>
      <c r="AP10" s="344"/>
      <c r="AQ10" s="393">
        <v>2018</v>
      </c>
      <c r="AR10" s="393"/>
      <c r="AS10" s="401">
        <v>2019</v>
      </c>
      <c r="AT10" s="401"/>
    </row>
    <row r="11" spans="1:46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3"/>
      <c r="Z11" s="213"/>
      <c r="AA11" s="213"/>
      <c r="AB11" s="213"/>
      <c r="AC11" s="213"/>
      <c r="AD11" s="213"/>
      <c r="AE11" s="213"/>
      <c r="AF11" s="213"/>
      <c r="AG11" s="214"/>
      <c r="AH11" s="214"/>
      <c r="AI11" s="214"/>
      <c r="AJ11" s="214"/>
      <c r="AK11" s="214"/>
      <c r="AL11" s="214"/>
      <c r="AM11" s="214"/>
      <c r="AN11" s="214"/>
      <c r="AO11" s="208"/>
      <c r="AP11" s="208"/>
      <c r="AQ11" s="208"/>
      <c r="AR11" s="208"/>
      <c r="AS11" s="208"/>
      <c r="AT11" s="208"/>
    </row>
    <row r="12" spans="1:46" s="1" customFormat="1" ht="6.6" customHeight="1">
      <c r="A12" s="29"/>
      <c r="B12" s="30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30"/>
      <c r="Z12" s="30"/>
      <c r="AG12" s="85"/>
      <c r="AH12" s="85"/>
      <c r="AI12" s="85"/>
      <c r="AJ12" s="85"/>
    </row>
    <row r="13" spans="1:46" s="22" customFormat="1" ht="12">
      <c r="A13" s="215" t="s">
        <v>131</v>
      </c>
      <c r="B13" s="185">
        <v>20561.371275738242</v>
      </c>
      <c r="C13" s="216"/>
      <c r="D13" s="185">
        <v>18596.490175665283</v>
      </c>
      <c r="E13" s="216"/>
      <c r="F13" s="185">
        <v>20025.812946142036</v>
      </c>
      <c r="G13" s="216"/>
      <c r="H13" s="185">
        <v>48623</v>
      </c>
      <c r="I13" s="216"/>
      <c r="J13" s="185">
        <v>59392</v>
      </c>
      <c r="K13" s="216"/>
      <c r="L13" s="185">
        <v>70081</v>
      </c>
      <c r="M13" s="216"/>
      <c r="N13" s="185">
        <f>N15</f>
        <v>42162</v>
      </c>
      <c r="O13" s="185"/>
      <c r="P13" s="185">
        <f t="shared" ref="P13:R13" si="0">P15</f>
        <v>50930.580807000006</v>
      </c>
      <c r="Q13" s="216"/>
      <c r="R13" s="185">
        <f t="shared" si="0"/>
        <v>37937.849201668803</v>
      </c>
      <c r="S13" s="216"/>
      <c r="T13" s="185">
        <f t="shared" ref="T13:V13" si="1">T15</f>
        <v>45703</v>
      </c>
      <c r="U13" s="216"/>
      <c r="V13" s="185">
        <f>V15</f>
        <v>47544.398498470051</v>
      </c>
      <c r="W13" s="216"/>
      <c r="X13" s="216"/>
      <c r="Y13" s="218"/>
      <c r="Z13" s="218"/>
      <c r="AA13" s="217"/>
      <c r="AB13" s="217"/>
      <c r="AC13" s="217"/>
      <c r="AD13" s="217"/>
      <c r="AE13" s="217"/>
      <c r="AF13" s="217"/>
      <c r="AG13" s="216"/>
      <c r="AH13" s="216"/>
      <c r="AI13" s="216"/>
      <c r="AJ13" s="216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</row>
    <row r="14" spans="1:46" s="4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308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24"/>
      <c r="Z14" s="24"/>
      <c r="AA14" s="24"/>
      <c r="AB14" s="24"/>
      <c r="AC14" s="24"/>
      <c r="AD14" s="24"/>
      <c r="AE14" s="24"/>
      <c r="AF14" s="24"/>
      <c r="AG14" s="83"/>
      <c r="AH14" s="83"/>
      <c r="AI14" s="83"/>
      <c r="AJ14" s="83"/>
    </row>
    <row r="15" spans="1:46" s="22" customFormat="1" ht="12">
      <c r="A15" s="157" t="s">
        <v>0</v>
      </c>
      <c r="B15" s="75">
        <v>20561.371275738242</v>
      </c>
      <c r="C15" s="90"/>
      <c r="D15" s="75">
        <v>18596.490175665283</v>
      </c>
      <c r="E15" s="92"/>
      <c r="F15" s="75">
        <v>20025.812946142036</v>
      </c>
      <c r="G15" s="92"/>
      <c r="H15" s="75">
        <v>48623</v>
      </c>
      <c r="I15" s="75"/>
      <c r="J15" s="75">
        <v>59392</v>
      </c>
      <c r="K15" s="92"/>
      <c r="L15" s="75">
        <v>70081</v>
      </c>
      <c r="M15" s="92"/>
      <c r="N15" s="75">
        <f>SUM(N16:N17)</f>
        <v>42162</v>
      </c>
      <c r="O15" s="75"/>
      <c r="P15" s="75">
        <f t="shared" ref="P15:R15" si="2">SUM(P16:P17)</f>
        <v>50930.580807000006</v>
      </c>
      <c r="Q15" s="92"/>
      <c r="R15" s="75">
        <f t="shared" si="2"/>
        <v>37937.849201668803</v>
      </c>
      <c r="S15" s="92"/>
      <c r="T15" s="75">
        <f t="shared" ref="T15:V15" si="3">SUM(T16:T17)</f>
        <v>45703</v>
      </c>
      <c r="U15" s="92"/>
      <c r="V15" s="75">
        <f t="shared" si="3"/>
        <v>47544.398498470051</v>
      </c>
      <c r="W15" s="92"/>
      <c r="X15" s="92"/>
      <c r="Y15" s="97">
        <v>100.00000000000001</v>
      </c>
      <c r="Z15" s="97"/>
      <c r="AA15" s="97">
        <v>100</v>
      </c>
      <c r="AB15" s="97"/>
      <c r="AC15" s="97">
        <v>100</v>
      </c>
      <c r="AD15" s="97"/>
      <c r="AE15" s="104">
        <v>100</v>
      </c>
      <c r="AF15" s="97"/>
      <c r="AG15" s="104">
        <v>100</v>
      </c>
      <c r="AH15" s="92"/>
      <c r="AI15" s="104">
        <f>SUM(AI16:AI17)</f>
        <v>100</v>
      </c>
      <c r="AJ15" s="104"/>
      <c r="AK15" s="104">
        <f>SUM(AK16:AK17)</f>
        <v>100</v>
      </c>
      <c r="AL15" s="104"/>
      <c r="AM15" s="104">
        <f t="shared" ref="AM15:AO15" si="4">SUM(AM16:AM17)</f>
        <v>100</v>
      </c>
      <c r="AN15" s="104"/>
      <c r="AO15" s="357">
        <f t="shared" si="4"/>
        <v>100</v>
      </c>
      <c r="AP15" s="104"/>
      <c r="AQ15" s="357">
        <f t="shared" ref="AQ15:AS15" si="5">SUM(AQ16:AQ17)</f>
        <v>100</v>
      </c>
      <c r="AR15" s="104"/>
      <c r="AS15" s="357">
        <f t="shared" si="5"/>
        <v>100</v>
      </c>
      <c r="AT15" s="104"/>
    </row>
    <row r="16" spans="1:46" s="4" customFormat="1" ht="12">
      <c r="A16" s="158" t="s">
        <v>1</v>
      </c>
      <c r="B16" s="76">
        <v>15243.284178361939</v>
      </c>
      <c r="C16" s="84"/>
      <c r="D16" s="76">
        <v>15151.007591321611</v>
      </c>
      <c r="E16" s="85"/>
      <c r="F16" s="76">
        <v>18062.762000177412</v>
      </c>
      <c r="G16" s="234"/>
      <c r="H16" s="76">
        <v>44268</v>
      </c>
      <c r="I16" s="234"/>
      <c r="J16" s="76">
        <v>52092</v>
      </c>
      <c r="K16" s="234"/>
      <c r="L16" s="76">
        <v>58373</v>
      </c>
      <c r="M16" s="234"/>
      <c r="N16" s="76">
        <v>35890</v>
      </c>
      <c r="O16" s="234"/>
      <c r="P16" s="76">
        <v>44650.559820000002</v>
      </c>
      <c r="Q16" s="234"/>
      <c r="R16" s="76">
        <v>33423.908981585351</v>
      </c>
      <c r="S16" s="234"/>
      <c r="T16" s="76">
        <v>40118</v>
      </c>
      <c r="U16" s="234"/>
      <c r="V16" s="76">
        <v>40131.737411910057</v>
      </c>
      <c r="W16" s="234"/>
      <c r="X16" s="234"/>
      <c r="Y16" s="99">
        <v>74.135542683130893</v>
      </c>
      <c r="Z16" s="99"/>
      <c r="AA16" s="99">
        <v>81.472403922476133</v>
      </c>
      <c r="AB16" s="99"/>
      <c r="AC16" s="99">
        <v>90.197396973375788</v>
      </c>
      <c r="AD16" s="99"/>
      <c r="AE16" s="100">
        <v>91.043333401887992</v>
      </c>
      <c r="AF16" s="99"/>
      <c r="AG16" s="100">
        <v>87.708782327586206</v>
      </c>
      <c r="AH16" s="234"/>
      <c r="AI16" s="100">
        <f>L16/SUM($L$16:$L$17)*100</f>
        <v>83.293617385596662</v>
      </c>
      <c r="AJ16" s="100"/>
      <c r="AK16" s="100">
        <f>N16/SUM($N$16:$N$17)*100</f>
        <v>85.124045348892366</v>
      </c>
      <c r="AL16" s="100"/>
      <c r="AM16" s="100">
        <f>P16/SUM($P$16:$P$17)*100</f>
        <v>87.669449498724617</v>
      </c>
      <c r="AO16" s="102">
        <f>R16/SUM($R$16:$R$17)*100</f>
        <v>88.101749795861139</v>
      </c>
      <c r="AQ16" s="102">
        <f>T16/SUM(T$16:T$17)*100</f>
        <v>87.779795637047897</v>
      </c>
      <c r="AS16" s="102">
        <f>V16/SUM(V$16:V$17)*100</f>
        <v>84.408970729120639</v>
      </c>
    </row>
    <row r="17" spans="1:46" s="4" customFormat="1" ht="12">
      <c r="A17" s="158" t="s">
        <v>2</v>
      </c>
      <c r="B17" s="76">
        <v>5318.087097376304</v>
      </c>
      <c r="C17" s="84"/>
      <c r="D17" s="76">
        <v>3445.4825843436706</v>
      </c>
      <c r="E17" s="85"/>
      <c r="F17" s="76">
        <v>1963.0509459646232</v>
      </c>
      <c r="G17" s="234"/>
      <c r="H17" s="76">
        <v>4355</v>
      </c>
      <c r="I17" s="234"/>
      <c r="J17" s="76">
        <v>7300</v>
      </c>
      <c r="K17" s="234"/>
      <c r="L17" s="76">
        <v>11708</v>
      </c>
      <c r="M17" s="234"/>
      <c r="N17" s="76">
        <v>6272</v>
      </c>
      <c r="O17" s="234"/>
      <c r="P17" s="76">
        <v>6280.0209869999999</v>
      </c>
      <c r="Q17" s="234"/>
      <c r="R17" s="76">
        <v>4513.9402200834493</v>
      </c>
      <c r="S17" s="234"/>
      <c r="T17" s="76">
        <v>5585</v>
      </c>
      <c r="U17" s="234"/>
      <c r="V17" s="76">
        <v>7412.6610865599905</v>
      </c>
      <c r="W17" s="234"/>
      <c r="X17" s="234"/>
      <c r="Y17" s="99">
        <v>25.864457316869117</v>
      </c>
      <c r="Z17" s="99"/>
      <c r="AA17" s="99">
        <v>18.52759607752386</v>
      </c>
      <c r="AB17" s="99"/>
      <c r="AC17" s="99">
        <v>9.8026030266242152</v>
      </c>
      <c r="AD17" s="99"/>
      <c r="AE17" s="100">
        <v>8.9566665981120046</v>
      </c>
      <c r="AF17" s="99"/>
      <c r="AG17" s="100">
        <v>12.291217672413794</v>
      </c>
      <c r="AH17" s="234"/>
      <c r="AI17" s="100">
        <f>L17/SUM($L$16:$L$17)*100</f>
        <v>16.706382614403335</v>
      </c>
      <c r="AJ17" s="100"/>
      <c r="AK17" s="100">
        <f>N17/SUM($N$16:$N$17)*100</f>
        <v>14.875954651107632</v>
      </c>
      <c r="AL17" s="100"/>
      <c r="AM17" s="100">
        <f>P17/SUM($P$16:$P$17)*100</f>
        <v>12.330550501275377</v>
      </c>
      <c r="AO17" s="102">
        <f>R17/SUM($R$16:$R$17)*100</f>
        <v>11.898250204138854</v>
      </c>
      <c r="AQ17" s="102">
        <f>T17/SUM(T$16:T$17)*100</f>
        <v>12.220204362952105</v>
      </c>
      <c r="AS17" s="102">
        <f>V17/SUM(V$16:V$17)*100</f>
        <v>15.591029270879355</v>
      </c>
    </row>
    <row r="18" spans="1:46" s="4" customFormat="1" ht="6.6" customHeight="1">
      <c r="A18" s="45"/>
      <c r="B18" s="76"/>
      <c r="C18" s="84"/>
      <c r="D18" s="76"/>
      <c r="E18" s="85"/>
      <c r="F18" s="76"/>
      <c r="G18" s="234"/>
      <c r="H18" s="76"/>
      <c r="I18" s="234"/>
      <c r="J18" s="234"/>
      <c r="K18" s="234"/>
      <c r="L18" s="234"/>
      <c r="M18" s="234"/>
      <c r="N18" s="309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99"/>
      <c r="Z18" s="99"/>
      <c r="AA18" s="103"/>
      <c r="AB18" s="103"/>
      <c r="AC18" s="103"/>
      <c r="AD18" s="103"/>
      <c r="AE18" s="103"/>
      <c r="AF18" s="103"/>
      <c r="AG18" s="234"/>
      <c r="AH18" s="234"/>
      <c r="AI18" s="234"/>
      <c r="AJ18" s="234"/>
      <c r="AO18" s="358"/>
      <c r="AQ18" s="358"/>
      <c r="AS18" s="358"/>
    </row>
    <row r="19" spans="1:46" s="22" customFormat="1" ht="12">
      <c r="A19" s="127" t="s">
        <v>45</v>
      </c>
      <c r="B19" s="75">
        <v>20561.371275738245</v>
      </c>
      <c r="C19" s="93"/>
      <c r="D19" s="75">
        <v>18596.490175665287</v>
      </c>
      <c r="E19" s="93"/>
      <c r="F19" s="75">
        <v>20025.812946142025</v>
      </c>
      <c r="G19" s="235"/>
      <c r="H19" s="75">
        <v>48623</v>
      </c>
      <c r="I19" s="235"/>
      <c r="J19" s="75">
        <v>59392</v>
      </c>
      <c r="K19" s="235"/>
      <c r="L19" s="75">
        <f>SUM(L20:L25)</f>
        <v>70081</v>
      </c>
      <c r="M19" s="235"/>
      <c r="N19" s="75">
        <f>SUM(N20:N25)</f>
        <v>42162</v>
      </c>
      <c r="O19" s="75"/>
      <c r="P19" s="75">
        <f t="shared" ref="P19:R19" si="6">SUM(P20:P25)</f>
        <v>50930.580808899998</v>
      </c>
      <c r="Q19" s="235"/>
      <c r="R19" s="75">
        <f t="shared" si="6"/>
        <v>37937.849201668774</v>
      </c>
      <c r="S19" s="235"/>
      <c r="T19" s="75">
        <f t="shared" ref="T19:V19" si="7">SUM(T20:T25)</f>
        <v>45703</v>
      </c>
      <c r="U19" s="235"/>
      <c r="V19" s="75">
        <f t="shared" si="7"/>
        <v>47544.398498470036</v>
      </c>
      <c r="W19" s="235"/>
      <c r="X19" s="235"/>
      <c r="Y19" s="97">
        <v>100.00000000000003</v>
      </c>
      <c r="Z19" s="97"/>
      <c r="AA19" s="97">
        <v>100.00000000000003</v>
      </c>
      <c r="AB19" s="97"/>
      <c r="AC19" s="97">
        <v>99.999999999999957</v>
      </c>
      <c r="AD19" s="97"/>
      <c r="AE19" s="104">
        <v>100</v>
      </c>
      <c r="AF19" s="97"/>
      <c r="AG19" s="104">
        <v>100</v>
      </c>
      <c r="AH19" s="235"/>
      <c r="AI19" s="104">
        <f>SUM(AI20:AI24)</f>
        <v>100</v>
      </c>
      <c r="AJ19" s="104"/>
      <c r="AK19" s="104">
        <f>SUM(AK20:AK24)</f>
        <v>100</v>
      </c>
      <c r="AL19" s="104"/>
      <c r="AM19" s="104">
        <f t="shared" ref="AM19:AO19" si="8">SUM(AM20:AM24)</f>
        <v>100</v>
      </c>
      <c r="AO19" s="357">
        <f t="shared" si="8"/>
        <v>100</v>
      </c>
      <c r="AQ19" s="357">
        <f t="shared" ref="AQ19:AS19" si="9">SUM(AQ20:AQ24)</f>
        <v>99.999999999999986</v>
      </c>
      <c r="AS19" s="357">
        <f t="shared" si="9"/>
        <v>100</v>
      </c>
    </row>
    <row r="20" spans="1:46" s="4" customFormat="1" ht="12">
      <c r="A20" s="159" t="s">
        <v>218</v>
      </c>
      <c r="B20" s="76">
        <v>2637.7993168659145</v>
      </c>
      <c r="C20" s="84"/>
      <c r="D20" s="76">
        <v>3153.2018154992375</v>
      </c>
      <c r="E20" s="84"/>
      <c r="F20" s="76">
        <v>3795.9064305272368</v>
      </c>
      <c r="G20" s="234"/>
      <c r="H20" s="76">
        <v>7431</v>
      </c>
      <c r="I20" s="234"/>
      <c r="J20" s="76">
        <v>8812</v>
      </c>
      <c r="K20" s="234"/>
      <c r="L20" s="76">
        <v>9966</v>
      </c>
      <c r="M20" s="76"/>
      <c r="N20" s="76">
        <v>6888</v>
      </c>
      <c r="O20" s="76"/>
      <c r="P20" s="76">
        <v>7092.712501</v>
      </c>
      <c r="Q20" s="76"/>
      <c r="R20" s="76">
        <v>3999.2216126092394</v>
      </c>
      <c r="S20" s="76"/>
      <c r="T20" s="76">
        <v>8171</v>
      </c>
      <c r="U20" s="76"/>
      <c r="V20" s="76">
        <v>6695.2028368600031</v>
      </c>
      <c r="W20" s="76"/>
      <c r="X20" s="76"/>
      <c r="Y20" s="99">
        <v>12.828907573778569</v>
      </c>
      <c r="Z20" s="99"/>
      <c r="AA20" s="99">
        <v>16.955897514604164</v>
      </c>
      <c r="AB20" s="100"/>
      <c r="AC20" s="99">
        <v>18.95506784536563</v>
      </c>
      <c r="AD20" s="100"/>
      <c r="AE20" s="100">
        <v>15.286977988068298</v>
      </c>
      <c r="AF20" s="100"/>
      <c r="AG20" s="100">
        <v>14.842578710644677</v>
      </c>
      <c r="AH20" s="234"/>
      <c r="AI20" s="100">
        <f>L20/SUM($L$20:$L$24)*100</f>
        <v>14.226168384389185</v>
      </c>
      <c r="AJ20" s="100"/>
      <c r="AK20" s="100">
        <f t="shared" ref="AK20:AK25" si="10">N20/SUM($N$20:$N$24)*100</f>
        <v>16.336985911484277</v>
      </c>
      <c r="AL20" s="100"/>
      <c r="AM20" s="100">
        <f>P20/SUM($P$20:$P$24)*100</f>
        <v>13.926235256599636</v>
      </c>
      <c r="AN20" s="100"/>
      <c r="AO20" s="102">
        <f>R20/SUM($R$20:$R$24)*100</f>
        <v>10.541508537688335</v>
      </c>
      <c r="AP20" s="100"/>
      <c r="AQ20" s="102">
        <f>T20/SUM(T$20:T$24)*100</f>
        <v>17.898841208297736</v>
      </c>
      <c r="AR20" s="100"/>
      <c r="AS20" s="102">
        <f>V20/SUM(V$20:V$24)*100</f>
        <v>14.106728311407041</v>
      </c>
      <c r="AT20" s="100"/>
    </row>
    <row r="21" spans="1:46" s="4" customFormat="1" ht="12">
      <c r="A21" s="159" t="s">
        <v>57</v>
      </c>
      <c r="B21" s="76">
        <v>11902.728095382136</v>
      </c>
      <c r="C21" s="90"/>
      <c r="D21" s="76">
        <v>9106.3960561917665</v>
      </c>
      <c r="E21" s="90"/>
      <c r="F21" s="76">
        <v>10429.256592793907</v>
      </c>
      <c r="G21" s="234"/>
      <c r="H21" s="76">
        <v>24516</v>
      </c>
      <c r="I21" s="234"/>
      <c r="J21" s="76">
        <v>32386</v>
      </c>
      <c r="K21" s="234"/>
      <c r="L21" s="76">
        <v>38130</v>
      </c>
      <c r="M21" s="76"/>
      <c r="N21" s="76">
        <v>23171</v>
      </c>
      <c r="O21" s="76"/>
      <c r="P21" s="76">
        <v>30125.076260000002</v>
      </c>
      <c r="Q21" s="76"/>
      <c r="R21" s="76">
        <v>22370.030584383629</v>
      </c>
      <c r="S21" s="76"/>
      <c r="T21" s="76">
        <v>25464</v>
      </c>
      <c r="U21" s="76"/>
      <c r="V21" s="76">
        <v>26580.200780250048</v>
      </c>
      <c r="W21" s="76"/>
      <c r="X21" s="76"/>
      <c r="Y21" s="99">
        <v>57.888785411053654</v>
      </c>
      <c r="Z21" s="97"/>
      <c r="AA21" s="99">
        <v>48.968358922416868</v>
      </c>
      <c r="AB21" s="100"/>
      <c r="AC21" s="99">
        <v>52.079067256059133</v>
      </c>
      <c r="AD21" s="100"/>
      <c r="AE21" s="100">
        <v>50.434067064390042</v>
      </c>
      <c r="AF21" s="100"/>
      <c r="AG21" s="100">
        <v>54.554183582366122</v>
      </c>
      <c r="AH21" s="234"/>
      <c r="AI21" s="100">
        <f>L21/SUM($L$20:$L$24)*100</f>
        <v>54.429440146172951</v>
      </c>
      <c r="AJ21" s="100"/>
      <c r="AK21" s="100">
        <f t="shared" si="10"/>
        <v>54.957070347706463</v>
      </c>
      <c r="AL21" s="100"/>
      <c r="AM21" s="100">
        <f>P21/SUM($P$20:$P$24)*100</f>
        <v>59.149288662217089</v>
      </c>
      <c r="AO21" s="102">
        <f>R21/SUM($R$20:$R$24)*100</f>
        <v>58.964941490145506</v>
      </c>
      <c r="AQ21" s="102">
        <f t="shared" ref="AQ21:AQ23" si="11">T21/SUM(T$20:T$24)*100</f>
        <v>55.779720049944139</v>
      </c>
      <c r="AS21" s="102">
        <f>V21/SUM(V$20:V$24)*100</f>
        <v>56.00422870018528</v>
      </c>
    </row>
    <row r="22" spans="1:46" s="4" customFormat="1" ht="12">
      <c r="A22" s="159" t="s">
        <v>58</v>
      </c>
      <c r="B22" s="76">
        <v>4622.5643339844482</v>
      </c>
      <c r="C22" s="94"/>
      <c r="D22" s="76">
        <v>5113.8095529794427</v>
      </c>
      <c r="E22" s="94"/>
      <c r="F22" s="76">
        <v>4588.7331981025782</v>
      </c>
      <c r="G22" s="234"/>
      <c r="H22" s="76">
        <v>13457</v>
      </c>
      <c r="I22" s="234"/>
      <c r="J22" s="76">
        <v>12964</v>
      </c>
      <c r="K22" s="234"/>
      <c r="L22" s="76">
        <v>16113</v>
      </c>
      <c r="M22" s="76"/>
      <c r="N22" s="76">
        <v>8977</v>
      </c>
      <c r="O22" s="76"/>
      <c r="P22" s="76">
        <v>9781.5465669999994</v>
      </c>
      <c r="Q22" s="76"/>
      <c r="R22" s="76">
        <v>9188.7084732681542</v>
      </c>
      <c r="S22" s="76"/>
      <c r="T22" s="76">
        <v>8925</v>
      </c>
      <c r="U22" s="76"/>
      <c r="V22" s="76">
        <v>9602.1341470299812</v>
      </c>
      <c r="W22" s="76"/>
      <c r="X22" s="76"/>
      <c r="Y22" s="99">
        <v>22.481790110170937</v>
      </c>
      <c r="Z22" s="101"/>
      <c r="AA22" s="99">
        <v>27.498788775051729</v>
      </c>
      <c r="AB22" s="100"/>
      <c r="AC22" s="99">
        <v>22.914091979404986</v>
      </c>
      <c r="AD22" s="100"/>
      <c r="AE22" s="100">
        <v>27.683604196667353</v>
      </c>
      <c r="AF22" s="100"/>
      <c r="AG22" s="100">
        <v>21.838518942775803</v>
      </c>
      <c r="AH22" s="234"/>
      <c r="AI22" s="100">
        <f>L22/SUM($L$20:$L$24)*100</f>
        <v>23.000827932737604</v>
      </c>
      <c r="AJ22" s="100"/>
      <c r="AK22" s="100">
        <f t="shared" si="10"/>
        <v>21.29168445519662</v>
      </c>
      <c r="AL22" s="100"/>
      <c r="AM22" s="100">
        <f>P22/SUM($P$20:$P$24)*100</f>
        <v>19.20564504006343</v>
      </c>
      <c r="AO22" s="102">
        <f>R22/SUM($R$20:$R$24)*100</f>
        <v>24.220425423758524</v>
      </c>
      <c r="AQ22" s="102">
        <f t="shared" si="11"/>
        <v>19.550502727212983</v>
      </c>
      <c r="AS22" s="102">
        <f>V22/SUM(V$20:V$24)*100</f>
        <v>20.231604765743487</v>
      </c>
    </row>
    <row r="23" spans="1:46" s="4" customFormat="1" ht="12">
      <c r="A23" s="159" t="s">
        <v>59</v>
      </c>
      <c r="B23" s="76">
        <v>1174.1050300225515</v>
      </c>
      <c r="C23" s="84"/>
      <c r="D23" s="76">
        <v>911.77822105843859</v>
      </c>
      <c r="E23" s="84"/>
      <c r="F23" s="76">
        <v>1019.7055238600263</v>
      </c>
      <c r="G23" s="234"/>
      <c r="H23" s="76">
        <v>2683</v>
      </c>
      <c r="I23" s="234"/>
      <c r="J23" s="76">
        <v>4431</v>
      </c>
      <c r="K23" s="234"/>
      <c r="L23" s="76">
        <v>4572</v>
      </c>
      <c r="M23" s="76"/>
      <c r="N23" s="76">
        <v>2571</v>
      </c>
      <c r="O23" s="76"/>
      <c r="P23" s="76">
        <v>3160.4930989999998</v>
      </c>
      <c r="Q23" s="76"/>
      <c r="R23" s="76">
        <v>1747.8675396614769</v>
      </c>
      <c r="S23" s="76"/>
      <c r="T23" s="76">
        <v>2623</v>
      </c>
      <c r="U23" s="76"/>
      <c r="V23" s="76">
        <v>3887.3959280800018</v>
      </c>
      <c r="W23" s="76"/>
      <c r="X23" s="76"/>
      <c r="Y23" s="99">
        <v>5.7102467256547129</v>
      </c>
      <c r="Z23" s="99"/>
      <c r="AA23" s="99">
        <v>4.9029586359879866</v>
      </c>
      <c r="AB23" s="100"/>
      <c r="AC23" s="99">
        <v>5.0919557003875449</v>
      </c>
      <c r="AD23" s="100"/>
      <c r="AE23" s="100">
        <v>5.5194404443530143</v>
      </c>
      <c r="AF23" s="100"/>
      <c r="AG23" s="100">
        <v>7.4642454053871941</v>
      </c>
      <c r="AH23" s="234"/>
      <c r="AI23" s="100">
        <f>L23/SUM($L$20:$L$24)*100</f>
        <v>6.52639392468667</v>
      </c>
      <c r="AJ23" s="100"/>
      <c r="AK23" s="100">
        <f t="shared" si="10"/>
        <v>6.0979080688771878</v>
      </c>
      <c r="AL23" s="100"/>
      <c r="AM23" s="100">
        <f>P23/SUM($P$20:$P$24)*100</f>
        <v>6.2054919633818724</v>
      </c>
      <c r="AO23" s="102">
        <f>R23/SUM($R$20:$R$24)*100</f>
        <v>4.6071866920294298</v>
      </c>
      <c r="AQ23" s="102">
        <f t="shared" si="11"/>
        <v>5.7457667959080849</v>
      </c>
      <c r="AS23" s="102">
        <f>V23/SUM(V$20:V$24)*100</f>
        <v>8.1907060222858608</v>
      </c>
    </row>
    <row r="24" spans="1:46" s="4" customFormat="1" ht="12">
      <c r="A24" s="160" t="s">
        <v>120</v>
      </c>
      <c r="B24" s="76">
        <v>224.17449948319705</v>
      </c>
      <c r="C24" s="234" t="s">
        <v>76</v>
      </c>
      <c r="D24" s="76">
        <v>311.30452993640245</v>
      </c>
      <c r="E24" s="234" t="s">
        <v>76</v>
      </c>
      <c r="F24" s="76">
        <v>192.21120085827781</v>
      </c>
      <c r="G24" s="234" t="s">
        <v>76</v>
      </c>
      <c r="H24" s="76">
        <v>523</v>
      </c>
      <c r="I24" s="234"/>
      <c r="J24" s="76">
        <v>772</v>
      </c>
      <c r="K24" s="234"/>
      <c r="L24" s="76">
        <v>1273</v>
      </c>
      <c r="M24" s="76"/>
      <c r="N24" s="76">
        <v>555</v>
      </c>
      <c r="O24" s="76"/>
      <c r="P24" s="76">
        <v>770.75238190000005</v>
      </c>
      <c r="Q24" s="76"/>
      <c r="R24" s="76">
        <v>632.02099174627529</v>
      </c>
      <c r="S24" s="76"/>
      <c r="T24" s="76">
        <v>468</v>
      </c>
      <c r="U24" s="76" t="s">
        <v>76</v>
      </c>
      <c r="V24" s="76">
        <v>696.12665474999994</v>
      </c>
      <c r="W24" s="76"/>
      <c r="X24" s="76"/>
      <c r="Y24" s="99">
        <v>1.0902701793421521</v>
      </c>
      <c r="Z24" s="99"/>
      <c r="AA24" s="99">
        <v>1.6739961519392765</v>
      </c>
      <c r="AB24" s="100"/>
      <c r="AC24" s="99">
        <v>0.95981721878265724</v>
      </c>
      <c r="AD24" s="100"/>
      <c r="AE24" s="100">
        <v>1.0759103065212918</v>
      </c>
      <c r="AF24" s="100"/>
      <c r="AG24" s="100">
        <v>1.300473358826205</v>
      </c>
      <c r="AH24" s="234"/>
      <c r="AI24" s="100">
        <f>L24/SUM($L$20:$L$24)*100</f>
        <v>1.8171696120135896</v>
      </c>
      <c r="AJ24" s="100"/>
      <c r="AK24" s="100">
        <f t="shared" si="10"/>
        <v>1.316351216735449</v>
      </c>
      <c r="AL24" s="100"/>
      <c r="AM24" s="100">
        <f>P24/SUM($P$20:$P$24)*100</f>
        <v>1.5133390777379725</v>
      </c>
      <c r="AO24" s="102">
        <f>R24/SUM($R$20:$R$24)*100</f>
        <v>1.6659378563782012</v>
      </c>
      <c r="AQ24" s="102">
        <f>T24/SUM(T$20:T$24)*100</f>
        <v>1.0251692186370507</v>
      </c>
      <c r="AS24" s="102">
        <f>V24/SUM(V$20:V$24)*100</f>
        <v>1.4667322003783285</v>
      </c>
    </row>
    <row r="25" spans="1:46" s="4" customFormat="1" ht="12">
      <c r="A25" s="160" t="s">
        <v>3</v>
      </c>
      <c r="B25" s="76">
        <v>0</v>
      </c>
      <c r="C25" s="84"/>
      <c r="D25" s="76">
        <v>0</v>
      </c>
      <c r="E25" s="84"/>
      <c r="F25" s="76">
        <v>0</v>
      </c>
      <c r="G25" s="141"/>
      <c r="H25" s="76">
        <v>13</v>
      </c>
      <c r="I25" s="234" t="s">
        <v>76</v>
      </c>
      <c r="J25" s="76">
        <v>27</v>
      </c>
      <c r="K25" s="234" t="s">
        <v>76</v>
      </c>
      <c r="L25" s="76">
        <v>27</v>
      </c>
      <c r="M25" s="76" t="s">
        <v>76</v>
      </c>
      <c r="N25" s="76">
        <v>0</v>
      </c>
      <c r="O25" s="76"/>
      <c r="P25" s="76">
        <v>0</v>
      </c>
      <c r="Q25" s="76"/>
      <c r="R25" s="76">
        <v>0</v>
      </c>
      <c r="S25" s="76"/>
      <c r="T25" s="76">
        <v>52</v>
      </c>
      <c r="U25" s="76" t="s">
        <v>76</v>
      </c>
      <c r="V25" s="76">
        <v>83.338151499999995</v>
      </c>
      <c r="W25" s="76" t="s">
        <v>76</v>
      </c>
      <c r="X25" s="76"/>
      <c r="Y25" s="76">
        <v>0</v>
      </c>
      <c r="Z25" s="84"/>
      <c r="AA25" s="76">
        <v>0</v>
      </c>
      <c r="AB25" s="84"/>
      <c r="AC25" s="76">
        <v>0</v>
      </c>
      <c r="AD25" s="100"/>
      <c r="AE25" s="98" t="s">
        <v>74</v>
      </c>
      <c r="AF25" s="100"/>
      <c r="AG25" s="102" t="s">
        <v>74</v>
      </c>
      <c r="AH25" s="234"/>
      <c r="AI25" s="102" t="s">
        <v>74</v>
      </c>
      <c r="AJ25" s="102"/>
      <c r="AK25" s="100">
        <f t="shared" si="10"/>
        <v>0</v>
      </c>
      <c r="AL25" s="100"/>
      <c r="AM25" s="100">
        <v>0</v>
      </c>
      <c r="AO25" s="102">
        <v>0</v>
      </c>
      <c r="AQ25" s="102">
        <v>0</v>
      </c>
      <c r="AS25" s="102">
        <v>0</v>
      </c>
    </row>
    <row r="26" spans="1:46" s="4" customFormat="1" ht="6.6" customHeight="1">
      <c r="A26" s="44"/>
      <c r="B26" s="76"/>
      <c r="C26" s="84"/>
      <c r="D26" s="76"/>
      <c r="E26" s="84"/>
      <c r="F26" s="76"/>
      <c r="G26" s="234"/>
      <c r="H26" s="76"/>
      <c r="I26" s="234"/>
      <c r="J26" s="234"/>
      <c r="K26" s="234"/>
      <c r="L26" s="234"/>
      <c r="M26" s="234"/>
      <c r="N26" s="309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99"/>
      <c r="Z26" s="99"/>
      <c r="AA26" s="103"/>
      <c r="AB26" s="103"/>
      <c r="AC26" s="103"/>
      <c r="AD26" s="103"/>
      <c r="AE26" s="103"/>
      <c r="AF26" s="103"/>
      <c r="AG26" s="234"/>
      <c r="AH26" s="234"/>
      <c r="AI26" s="234"/>
      <c r="AJ26" s="234"/>
      <c r="AO26" s="358"/>
      <c r="AQ26" s="358"/>
      <c r="AS26" s="358"/>
    </row>
    <row r="27" spans="1:46" s="22" customFormat="1" ht="24">
      <c r="A27" s="161" t="s">
        <v>71</v>
      </c>
      <c r="B27" s="181">
        <v>20561.371275738256</v>
      </c>
      <c r="C27" s="145"/>
      <c r="D27" s="181">
        <v>18596.490175665291</v>
      </c>
      <c r="E27" s="145"/>
      <c r="F27" s="181">
        <v>20025.812946142039</v>
      </c>
      <c r="G27" s="236"/>
      <c r="H27" s="181">
        <v>48623</v>
      </c>
      <c r="I27" s="236"/>
      <c r="J27" s="181">
        <v>59392</v>
      </c>
      <c r="K27" s="236"/>
      <c r="L27" s="181">
        <v>70081</v>
      </c>
      <c r="M27" s="236"/>
      <c r="N27" s="181">
        <f>SUM(N28:N30)</f>
        <v>42162</v>
      </c>
      <c r="O27" s="181"/>
      <c r="P27" s="181">
        <f t="shared" ref="P27:R27" si="12">SUM(P28:P30)</f>
        <v>50931</v>
      </c>
      <c r="Q27" s="236"/>
      <c r="R27" s="181">
        <f t="shared" si="12"/>
        <v>37937.84920166868</v>
      </c>
      <c r="S27" s="236"/>
      <c r="T27" s="181">
        <f t="shared" ref="T27:V27" si="13">SUM(T28:T30)</f>
        <v>45702</v>
      </c>
      <c r="U27" s="236"/>
      <c r="V27" s="181">
        <f t="shared" si="13"/>
        <v>47544.398498470095</v>
      </c>
      <c r="W27" s="236"/>
      <c r="X27" s="236"/>
      <c r="Y27" s="97">
        <v>100.00000000000007</v>
      </c>
      <c r="Z27" s="97"/>
      <c r="AA27" s="97">
        <v>100.00000000000003</v>
      </c>
      <c r="AB27" s="97"/>
      <c r="AC27" s="97">
        <v>100.00000000000003</v>
      </c>
      <c r="AD27" s="97"/>
      <c r="AE27" s="104">
        <v>100</v>
      </c>
      <c r="AF27" s="97"/>
      <c r="AG27" s="104">
        <v>100</v>
      </c>
      <c r="AH27" s="236"/>
      <c r="AI27" s="104">
        <f>SUM(AI28:AI29)</f>
        <v>100</v>
      </c>
      <c r="AJ27" s="104"/>
      <c r="AK27" s="104">
        <f>SUM(AK28:AK29)</f>
        <v>99.999999999999986</v>
      </c>
      <c r="AL27" s="104"/>
      <c r="AM27" s="104">
        <f t="shared" ref="AM27:AO27" si="14">SUM(AM28:AM29)</f>
        <v>100</v>
      </c>
      <c r="AO27" s="357">
        <f t="shared" si="14"/>
        <v>100.00000000000001</v>
      </c>
      <c r="AQ27" s="357">
        <f t="shared" ref="AQ27:AS27" si="15">SUM(AQ28:AQ29)</f>
        <v>100</v>
      </c>
      <c r="AS27" s="357">
        <f t="shared" si="15"/>
        <v>100</v>
      </c>
    </row>
    <row r="28" spans="1:46" s="4" customFormat="1" ht="12">
      <c r="A28" s="162" t="s">
        <v>72</v>
      </c>
      <c r="B28" s="76">
        <v>3082.4910280352938</v>
      </c>
      <c r="C28" s="83"/>
      <c r="D28" s="76">
        <v>3128.1563056940927</v>
      </c>
      <c r="E28" s="83"/>
      <c r="F28" s="76">
        <v>4065.990267024958</v>
      </c>
      <c r="G28" s="234"/>
      <c r="H28" s="76">
        <v>7611</v>
      </c>
      <c r="I28" s="234"/>
      <c r="J28" s="76">
        <v>10595</v>
      </c>
      <c r="K28" s="234"/>
      <c r="L28" s="76">
        <v>8930</v>
      </c>
      <c r="M28" s="234"/>
      <c r="N28" s="76">
        <v>6816</v>
      </c>
      <c r="O28" s="234"/>
      <c r="P28" s="76">
        <v>6984</v>
      </c>
      <c r="Q28" s="234"/>
      <c r="R28" s="76">
        <v>5060.7667404806716</v>
      </c>
      <c r="S28" s="234"/>
      <c r="T28" s="76">
        <v>10428</v>
      </c>
      <c r="U28" s="234"/>
      <c r="V28" s="76">
        <v>8194.8362865199961</v>
      </c>
      <c r="W28" s="234"/>
      <c r="X28" s="234"/>
      <c r="Y28" s="99">
        <v>14.991660754030226</v>
      </c>
      <c r="Z28" s="99"/>
      <c r="AA28" s="99">
        <v>16.821218822181233</v>
      </c>
      <c r="AB28" s="100"/>
      <c r="AC28" s="99">
        <v>20.320999403746491</v>
      </c>
      <c r="AD28" s="100"/>
      <c r="AE28" s="100">
        <v>15.653085988112622</v>
      </c>
      <c r="AF28" s="100"/>
      <c r="AG28" s="100">
        <v>17.837719519792561</v>
      </c>
      <c r="AH28" s="234"/>
      <c r="AI28" s="100">
        <f>L28/SUM($L$28:$L$29)*100</f>
        <v>12.742398082219147</v>
      </c>
      <c r="AJ28" s="100"/>
      <c r="AK28" s="100">
        <f>N28/SUM($N$28:$N$29)*100</f>
        <v>16.166216023907783</v>
      </c>
      <c r="AL28" s="100"/>
      <c r="AM28" s="100">
        <f>P28/SUM($P$28:$P$29)*100</f>
        <v>13.71940439240954</v>
      </c>
      <c r="AO28" s="102">
        <f>R28/SUM($R$28:$R$29)*100</f>
        <v>13.339624799441916</v>
      </c>
      <c r="AQ28" s="102">
        <f>T28/SUM($T$28:$T$29)*100</f>
        <v>22.817382171458579</v>
      </c>
      <c r="AS28" s="102">
        <f>V28/SUM($V$28:$V$29)*100</f>
        <v>17.236176174957169</v>
      </c>
    </row>
    <row r="29" spans="1:46" s="4" customFormat="1" ht="12">
      <c r="A29" s="162" t="s">
        <v>73</v>
      </c>
      <c r="B29" s="76">
        <v>17478.880247702964</v>
      </c>
      <c r="C29" s="83"/>
      <c r="D29" s="76">
        <v>15468.333869971197</v>
      </c>
      <c r="E29" s="83"/>
      <c r="F29" s="76">
        <v>15942.820255725859</v>
      </c>
      <c r="G29" s="234"/>
      <c r="H29" s="76">
        <v>41012</v>
      </c>
      <c r="I29" s="234"/>
      <c r="J29" s="76">
        <v>48797</v>
      </c>
      <c r="K29" s="234"/>
      <c r="L29" s="76">
        <v>61151</v>
      </c>
      <c r="M29" s="234"/>
      <c r="N29" s="76">
        <v>35346</v>
      </c>
      <c r="O29" s="234"/>
      <c r="P29" s="76">
        <v>43922</v>
      </c>
      <c r="Q29" s="234"/>
      <c r="R29" s="76">
        <v>32877.082461188009</v>
      </c>
      <c r="S29" s="234"/>
      <c r="T29" s="76">
        <v>35274</v>
      </c>
      <c r="U29" s="234"/>
      <c r="V29" s="76">
        <v>39349.562211950099</v>
      </c>
      <c r="W29" s="234"/>
      <c r="X29" s="234"/>
      <c r="Y29" s="99">
        <v>85.00833924596985</v>
      </c>
      <c r="Z29" s="99"/>
      <c r="AA29" s="99">
        <v>83.178781177818792</v>
      </c>
      <c r="AB29" s="100"/>
      <c r="AC29" s="99">
        <v>79.67900059625353</v>
      </c>
      <c r="AD29" s="100"/>
      <c r="AE29" s="100">
        <v>84.346914011887378</v>
      </c>
      <c r="AF29" s="100"/>
      <c r="AG29" s="100">
        <v>82.162280480207443</v>
      </c>
      <c r="AH29" s="234"/>
      <c r="AI29" s="100">
        <f>L29/SUM($L$28:$L$29)*100</f>
        <v>87.25760191778086</v>
      </c>
      <c r="AJ29" s="100"/>
      <c r="AK29" s="100">
        <f>N29/SUM($N$28:$N$29)*100</f>
        <v>83.833783976092207</v>
      </c>
      <c r="AL29" s="100"/>
      <c r="AM29" s="100">
        <f>P29/SUM($P$28:$P$29)*100</f>
        <v>86.280595607590456</v>
      </c>
      <c r="AO29" s="102">
        <f>R29/SUM($R$28:$R$29)*100</f>
        <v>86.660375200558093</v>
      </c>
      <c r="AQ29" s="102">
        <f>T29/SUM($T$28:$T$29)*100</f>
        <v>77.182617828541424</v>
      </c>
      <c r="AS29" s="102">
        <f>V29/SUM($V$28:$V$29)*100</f>
        <v>82.763823825042834</v>
      </c>
    </row>
    <row r="30" spans="1:46" s="4" customFormat="1" ht="12">
      <c r="A30" s="162" t="s">
        <v>3</v>
      </c>
      <c r="B30" s="76">
        <v>0</v>
      </c>
      <c r="C30" s="83"/>
      <c r="D30" s="76">
        <v>0</v>
      </c>
      <c r="E30" s="83"/>
      <c r="F30" s="76">
        <v>17.002423391222013</v>
      </c>
      <c r="G30" s="234" t="s">
        <v>76</v>
      </c>
      <c r="H30" s="76">
        <v>0</v>
      </c>
      <c r="I30" s="234"/>
      <c r="J30" s="76">
        <v>0</v>
      </c>
      <c r="K30" s="234"/>
      <c r="L30" s="99">
        <v>0</v>
      </c>
      <c r="M30" s="234"/>
      <c r="N30" s="76">
        <v>0</v>
      </c>
      <c r="O30" s="234"/>
      <c r="P30" s="76">
        <v>25</v>
      </c>
      <c r="Q30" s="234" t="s">
        <v>76</v>
      </c>
      <c r="R30" s="76">
        <v>0</v>
      </c>
      <c r="S30" s="234"/>
      <c r="T30" s="76">
        <v>0</v>
      </c>
      <c r="U30" s="234"/>
      <c r="V30" s="76">
        <v>0</v>
      </c>
      <c r="W30" s="234"/>
      <c r="X30" s="234"/>
      <c r="Y30" s="99">
        <v>0</v>
      </c>
      <c r="Z30" s="99"/>
      <c r="AA30" s="99">
        <v>0</v>
      </c>
      <c r="AB30" s="100"/>
      <c r="AC30" s="98" t="s">
        <v>74</v>
      </c>
      <c r="AD30" s="100"/>
      <c r="AE30" s="100">
        <v>0</v>
      </c>
      <c r="AF30" s="100"/>
      <c r="AG30" s="100">
        <v>0</v>
      </c>
      <c r="AH30" s="234"/>
      <c r="AI30" s="100">
        <v>0</v>
      </c>
      <c r="AJ30" s="100"/>
      <c r="AK30" s="100">
        <v>0</v>
      </c>
      <c r="AL30" s="100"/>
      <c r="AM30" s="98" t="s">
        <v>74</v>
      </c>
      <c r="AO30" s="102">
        <v>0</v>
      </c>
      <c r="AQ30" s="102">
        <v>0</v>
      </c>
      <c r="AS30" s="102">
        <v>0</v>
      </c>
    </row>
    <row r="31" spans="1:46" s="4" customFormat="1" ht="6.6" customHeight="1">
      <c r="A31" s="49"/>
      <c r="B31" s="74"/>
      <c r="C31" s="83"/>
      <c r="D31" s="74"/>
      <c r="E31" s="83"/>
      <c r="F31" s="74"/>
      <c r="G31" s="234"/>
      <c r="H31" s="74"/>
      <c r="I31" s="234"/>
      <c r="J31" s="234"/>
      <c r="K31" s="234"/>
      <c r="L31" s="234"/>
      <c r="M31" s="234"/>
      <c r="N31" s="309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99"/>
      <c r="Z31" s="99"/>
      <c r="AA31" s="100"/>
      <c r="AB31" s="100"/>
      <c r="AC31" s="100"/>
      <c r="AD31" s="100"/>
      <c r="AE31" s="100"/>
      <c r="AF31" s="100"/>
      <c r="AG31" s="234"/>
      <c r="AH31" s="234"/>
      <c r="AI31" s="234"/>
      <c r="AJ31" s="234"/>
      <c r="AO31" s="358"/>
      <c r="AQ31" s="358"/>
      <c r="AS31" s="358"/>
    </row>
    <row r="32" spans="1:46" s="22" customFormat="1" ht="24">
      <c r="A32" s="161" t="s">
        <v>129</v>
      </c>
      <c r="B32" s="75">
        <v>20561.371275738245</v>
      </c>
      <c r="C32" s="90"/>
      <c r="D32" s="75">
        <v>18596.490175665294</v>
      </c>
      <c r="E32" s="90"/>
      <c r="F32" s="75">
        <v>20025.812946142025</v>
      </c>
      <c r="G32" s="236"/>
      <c r="H32" s="75">
        <v>48623</v>
      </c>
      <c r="I32" s="236"/>
      <c r="J32" s="75">
        <v>59392</v>
      </c>
      <c r="K32" s="236"/>
      <c r="L32" s="75">
        <f>SUM(L33:L35)</f>
        <v>70081</v>
      </c>
      <c r="M32" s="236"/>
      <c r="N32" s="75">
        <f>SUM(N33:N35)</f>
        <v>42162</v>
      </c>
      <c r="O32" s="75"/>
      <c r="P32" s="75">
        <f t="shared" ref="P32:R32" si="16">SUM(P33:P35)</f>
        <v>50931</v>
      </c>
      <c r="Q32" s="236"/>
      <c r="R32" s="75">
        <f t="shared" si="16"/>
        <v>37937.849201668738</v>
      </c>
      <c r="S32" s="236"/>
      <c r="T32" s="75">
        <f t="shared" ref="T32:V32" si="17">SUM(T33:T35)</f>
        <v>45702</v>
      </c>
      <c r="U32" s="236"/>
      <c r="V32" s="75">
        <f t="shared" si="17"/>
        <v>47544.398498470124</v>
      </c>
      <c r="W32" s="236"/>
      <c r="X32" s="236"/>
      <c r="Y32" s="97">
        <v>100.00000000000003</v>
      </c>
      <c r="Z32" s="97"/>
      <c r="AA32" s="97">
        <v>100.00000000000007</v>
      </c>
      <c r="AB32" s="97"/>
      <c r="AC32" s="97">
        <v>99.999999999999957</v>
      </c>
      <c r="AD32" s="97"/>
      <c r="AE32" s="104">
        <v>100</v>
      </c>
      <c r="AF32" s="97"/>
      <c r="AG32" s="104">
        <v>100</v>
      </c>
      <c r="AH32" s="236"/>
      <c r="AI32" s="104">
        <f>SUM(AI33:AI34)</f>
        <v>100.00000000000001</v>
      </c>
      <c r="AJ32" s="104"/>
      <c r="AK32" s="104">
        <f>SUM(AK33:AK34)</f>
        <v>100</v>
      </c>
      <c r="AL32" s="104"/>
      <c r="AM32" s="104">
        <f t="shared" ref="AM32:AO32" si="18">SUM(AM33:AM34)</f>
        <v>100</v>
      </c>
      <c r="AO32" s="357">
        <f t="shared" si="18"/>
        <v>100</v>
      </c>
      <c r="AQ32" s="357">
        <f t="shared" ref="AQ32:AS32" si="19">SUM(AQ33:AQ34)</f>
        <v>100</v>
      </c>
      <c r="AS32" s="357">
        <f t="shared" si="19"/>
        <v>100</v>
      </c>
    </row>
    <row r="33" spans="1:46" s="4" customFormat="1" ht="12">
      <c r="A33" s="162" t="s">
        <v>72</v>
      </c>
      <c r="B33" s="76">
        <v>1501.2913950984819</v>
      </c>
      <c r="C33" s="83"/>
      <c r="D33" s="76">
        <v>1645.2376488346422</v>
      </c>
      <c r="E33" s="83"/>
      <c r="F33" s="76">
        <v>2025.2325928314146</v>
      </c>
      <c r="G33" s="234"/>
      <c r="H33" s="76">
        <v>3450</v>
      </c>
      <c r="I33" s="234"/>
      <c r="J33" s="76">
        <v>4355</v>
      </c>
      <c r="K33" s="76"/>
      <c r="L33" s="76">
        <v>6414</v>
      </c>
      <c r="M33" s="234"/>
      <c r="N33" s="76">
        <v>3198</v>
      </c>
      <c r="O33" s="234"/>
      <c r="P33" s="76">
        <v>4443</v>
      </c>
      <c r="Q33" s="234"/>
      <c r="R33" s="76">
        <v>4464.5014407057997</v>
      </c>
      <c r="S33" s="234"/>
      <c r="T33" s="76">
        <v>3040</v>
      </c>
      <c r="U33" s="234"/>
      <c r="V33" s="76">
        <v>2312.4851978800002</v>
      </c>
      <c r="W33" s="234"/>
      <c r="X33" s="234"/>
      <c r="Y33" s="99">
        <v>7.3015139650241005</v>
      </c>
      <c r="Z33" s="99"/>
      <c r="AA33" s="99">
        <v>8.8683237638381467</v>
      </c>
      <c r="AB33" s="100"/>
      <c r="AC33" s="99">
        <v>10.121704088949439</v>
      </c>
      <c r="AD33" s="100"/>
      <c r="AE33" s="100">
        <v>7.095407523188614</v>
      </c>
      <c r="AF33" s="100"/>
      <c r="AG33" s="100">
        <v>7.3342427457518653</v>
      </c>
      <c r="AH33" s="234"/>
      <c r="AI33" s="100">
        <f>L33/SUM($L$33:$L$34)*100</f>
        <v>9.1522666628615461</v>
      </c>
      <c r="AJ33" s="100"/>
      <c r="AK33" s="100">
        <f>N33/SUM($N$33:$N$34)*100</f>
        <v>7.5850291731891266</v>
      </c>
      <c r="AL33" s="100"/>
      <c r="AM33" s="100">
        <f>P33/SUM($P$33:$P$34)*100</f>
        <v>8.7278513338309835</v>
      </c>
      <c r="AO33" s="102">
        <f>R33/SUM($R$33:$R$34)*100</f>
        <v>11.767935016488556</v>
      </c>
      <c r="AQ33" s="102">
        <f>T33/SUM($T$33:$T$34)*100</f>
        <v>6.651787667935757</v>
      </c>
      <c r="AS33" s="102">
        <f>V33/SUM($V$33:$V$34)*100</f>
        <v>4.8638436301900239</v>
      </c>
    </row>
    <row r="34" spans="1:46" s="4" customFormat="1" ht="12">
      <c r="A34" s="162" t="s">
        <v>73</v>
      </c>
      <c r="B34" s="76">
        <v>19060.079880639765</v>
      </c>
      <c r="C34" s="83"/>
      <c r="D34" s="76">
        <v>16906.607013663292</v>
      </c>
      <c r="E34" s="83"/>
      <c r="F34" s="76">
        <v>17983.577929919389</v>
      </c>
      <c r="G34" s="234"/>
      <c r="H34" s="76">
        <v>45173</v>
      </c>
      <c r="I34" s="234"/>
      <c r="J34" s="76">
        <v>55024</v>
      </c>
      <c r="K34" s="76"/>
      <c r="L34" s="76">
        <v>63667</v>
      </c>
      <c r="M34" s="234"/>
      <c r="N34" s="76">
        <v>38964</v>
      </c>
      <c r="O34" s="234"/>
      <c r="P34" s="76">
        <v>46463</v>
      </c>
      <c r="Q34" s="234"/>
      <c r="R34" s="76">
        <v>33473.347760962941</v>
      </c>
      <c r="S34" s="234"/>
      <c r="T34" s="76">
        <v>42662</v>
      </c>
      <c r="U34" s="234"/>
      <c r="V34" s="76">
        <v>45231.913300590124</v>
      </c>
      <c r="W34" s="234"/>
      <c r="X34" s="234"/>
      <c r="Y34" s="99">
        <v>92.698486034975929</v>
      </c>
      <c r="Z34" s="99"/>
      <c r="AA34" s="99">
        <v>91.131676236161923</v>
      </c>
      <c r="AB34" s="100"/>
      <c r="AC34" s="99">
        <v>89.878295911050515</v>
      </c>
      <c r="AD34" s="100"/>
      <c r="AE34" s="100">
        <v>92.904592476811388</v>
      </c>
      <c r="AF34" s="100"/>
      <c r="AG34" s="100">
        <v>92.665757254248135</v>
      </c>
      <c r="AH34" s="234"/>
      <c r="AI34" s="100">
        <f>L34/SUM($L$33:$L$34)*100</f>
        <v>90.847733337138465</v>
      </c>
      <c r="AJ34" s="100"/>
      <c r="AK34" s="100">
        <f>N34/SUM($N$33:$N$34)*100</f>
        <v>92.414970826810872</v>
      </c>
      <c r="AL34" s="100"/>
      <c r="AM34" s="100">
        <f>P34/SUM($P$33:$P$34)*100</f>
        <v>91.272148666169016</v>
      </c>
      <c r="AO34" s="102">
        <f>R34/SUM($R$33:$R$34)*100</f>
        <v>88.232064983511449</v>
      </c>
      <c r="AQ34" s="102">
        <f>T34/SUM($T$33:$T$34)*100</f>
        <v>93.348212332064236</v>
      </c>
      <c r="AS34" s="102">
        <f>V34/SUM($V$33:$V$34)*100</f>
        <v>95.136156369809981</v>
      </c>
    </row>
    <row r="35" spans="1:46" s="2" customFormat="1" ht="12">
      <c r="A35" s="162" t="s">
        <v>3</v>
      </c>
      <c r="B35" s="76">
        <v>0</v>
      </c>
      <c r="C35" s="85"/>
      <c r="D35" s="76">
        <v>44.645513167359667</v>
      </c>
      <c r="E35" s="234" t="s">
        <v>76</v>
      </c>
      <c r="F35" s="76">
        <v>17.002423391222013</v>
      </c>
      <c r="G35" s="234" t="s">
        <v>76</v>
      </c>
      <c r="H35" s="76">
        <v>0</v>
      </c>
      <c r="I35" s="234"/>
      <c r="J35" s="76">
        <v>13</v>
      </c>
      <c r="K35" s="76" t="s">
        <v>76</v>
      </c>
      <c r="L35" s="99">
        <v>0</v>
      </c>
      <c r="M35" s="234"/>
      <c r="N35" s="99">
        <v>0</v>
      </c>
      <c r="O35" s="234"/>
      <c r="P35" s="76">
        <v>25</v>
      </c>
      <c r="Q35" s="234" t="s">
        <v>76</v>
      </c>
      <c r="R35" s="76">
        <v>0</v>
      </c>
      <c r="S35" s="234"/>
      <c r="T35" s="76">
        <v>0</v>
      </c>
      <c r="U35" s="234"/>
      <c r="V35" s="76">
        <v>0</v>
      </c>
      <c r="W35" s="234"/>
      <c r="X35" s="234"/>
      <c r="Y35" s="99">
        <v>0</v>
      </c>
      <c r="Z35" s="100"/>
      <c r="AA35" s="98" t="s">
        <v>74</v>
      </c>
      <c r="AB35" s="100"/>
      <c r="AC35" s="98" t="s">
        <v>74</v>
      </c>
      <c r="AD35" s="100"/>
      <c r="AE35" s="100">
        <v>0</v>
      </c>
      <c r="AF35" s="100"/>
      <c r="AG35" s="102" t="s">
        <v>74</v>
      </c>
      <c r="AH35" s="234"/>
      <c r="AI35" s="99">
        <v>0</v>
      </c>
      <c r="AJ35" s="99"/>
      <c r="AK35" s="100">
        <v>0</v>
      </c>
      <c r="AL35" s="100"/>
      <c r="AM35" s="98" t="s">
        <v>74</v>
      </c>
      <c r="AO35" s="102">
        <v>0</v>
      </c>
      <c r="AQ35" s="102">
        <v>0</v>
      </c>
      <c r="AS35" s="102">
        <v>0</v>
      </c>
    </row>
    <row r="36" spans="1:46" s="4" customFormat="1" ht="6.6" customHeight="1">
      <c r="A36" s="49"/>
      <c r="B36" s="74"/>
      <c r="C36" s="83"/>
      <c r="D36" s="74"/>
      <c r="E36" s="83"/>
      <c r="F36" s="74"/>
      <c r="G36" s="234"/>
      <c r="H36" s="74"/>
      <c r="I36" s="234"/>
      <c r="J36" s="234"/>
      <c r="K36" s="234"/>
      <c r="L36" s="234"/>
      <c r="M36" s="234"/>
      <c r="N36" s="309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99"/>
      <c r="Z36" s="99"/>
      <c r="AA36" s="100"/>
      <c r="AB36" s="100"/>
      <c r="AC36" s="100"/>
      <c r="AD36" s="100"/>
      <c r="AE36" s="100"/>
      <c r="AF36" s="100"/>
      <c r="AG36" s="234"/>
      <c r="AH36" s="234"/>
      <c r="AI36" s="234"/>
      <c r="AJ36" s="234"/>
      <c r="AO36" s="358"/>
      <c r="AQ36" s="358"/>
      <c r="AS36" s="358"/>
    </row>
    <row r="37" spans="1:46" s="22" customFormat="1" ht="12">
      <c r="A37" s="161" t="s">
        <v>48</v>
      </c>
      <c r="B37" s="75">
        <v>20561.371275738242</v>
      </c>
      <c r="C37" s="90"/>
      <c r="D37" s="75">
        <v>18596.490175665287</v>
      </c>
      <c r="E37" s="90"/>
      <c r="F37" s="75">
        <v>20025.812946142047</v>
      </c>
      <c r="G37" s="236"/>
      <c r="H37" s="75">
        <v>48623</v>
      </c>
      <c r="I37" s="236"/>
      <c r="J37" s="75">
        <v>59392</v>
      </c>
      <c r="K37" s="236"/>
      <c r="L37" s="75">
        <v>70081</v>
      </c>
      <c r="M37" s="236"/>
      <c r="N37" s="75">
        <f>SUM(N38:N40)</f>
        <v>42162</v>
      </c>
      <c r="O37" s="75"/>
      <c r="P37" s="75">
        <f>SUM(P38:P40)</f>
        <v>50930.580807799997</v>
      </c>
      <c r="Q37" s="236"/>
      <c r="R37" s="75">
        <f>SUM(R38:R40)</f>
        <v>37937.84920166868</v>
      </c>
      <c r="S37" s="236"/>
      <c r="T37" s="75">
        <f>SUM(T38:T40)</f>
        <v>45703</v>
      </c>
      <c r="U37" s="236"/>
      <c r="V37" s="75">
        <f>SUM(V38:V40)</f>
        <v>47544.398498470131</v>
      </c>
      <c r="W37" s="236"/>
      <c r="X37" s="236"/>
      <c r="Y37" s="97">
        <v>100</v>
      </c>
      <c r="Z37" s="97"/>
      <c r="AA37" s="97">
        <v>100.00000000000003</v>
      </c>
      <c r="AB37" s="97"/>
      <c r="AC37" s="97">
        <v>100.00000000000004</v>
      </c>
      <c r="AD37" s="97"/>
      <c r="AE37" s="104">
        <v>100</v>
      </c>
      <c r="AF37" s="97"/>
      <c r="AG37" s="104">
        <v>100</v>
      </c>
      <c r="AH37" s="104"/>
      <c r="AI37" s="104">
        <f>SUM(AI38:AI39)</f>
        <v>100</v>
      </c>
      <c r="AJ37" s="104"/>
      <c r="AK37" s="104">
        <f>SUM(AK38:AK39)</f>
        <v>100</v>
      </c>
      <c r="AL37" s="104"/>
      <c r="AM37" s="104">
        <f t="shared" ref="AM37:AO37" si="20">SUM(AM38:AM39)</f>
        <v>100.00000000000001</v>
      </c>
      <c r="AN37" s="104"/>
      <c r="AO37" s="357">
        <f t="shared" si="20"/>
        <v>99.999999999999986</v>
      </c>
      <c r="AP37" s="104"/>
      <c r="AQ37" s="357">
        <f t="shared" ref="AQ37:AS37" si="21">SUM(AQ38:AQ39)</f>
        <v>100</v>
      </c>
      <c r="AR37" s="104"/>
      <c r="AS37" s="357">
        <f t="shared" si="21"/>
        <v>100</v>
      </c>
      <c r="AT37" s="104"/>
    </row>
    <row r="38" spans="1:46" s="4" customFormat="1" ht="12">
      <c r="A38" s="162" t="s">
        <v>20</v>
      </c>
      <c r="B38" s="76">
        <v>18931.958274941051</v>
      </c>
      <c r="C38" s="84"/>
      <c r="D38" s="76">
        <v>17294.502431044799</v>
      </c>
      <c r="E38" s="84"/>
      <c r="F38" s="76">
        <v>19297.76045368833</v>
      </c>
      <c r="G38" s="234"/>
      <c r="H38" s="76">
        <v>46403</v>
      </c>
      <c r="I38" s="234"/>
      <c r="J38" s="76">
        <v>56287</v>
      </c>
      <c r="K38" s="234"/>
      <c r="L38" s="76">
        <v>65668</v>
      </c>
      <c r="M38" s="234"/>
      <c r="N38" s="76">
        <v>40142</v>
      </c>
      <c r="O38" s="234"/>
      <c r="P38" s="76">
        <v>49148.756789999999</v>
      </c>
      <c r="Q38" s="234"/>
      <c r="R38" s="76">
        <v>36842.473193881</v>
      </c>
      <c r="S38" s="234"/>
      <c r="T38" s="76">
        <v>43688</v>
      </c>
      <c r="U38" s="234"/>
      <c r="V38" s="76">
        <v>45462.80017874013</v>
      </c>
      <c r="W38" s="234"/>
      <c r="X38" s="234"/>
      <c r="Y38" s="99">
        <v>92.075368033843901</v>
      </c>
      <c r="Z38" s="99"/>
      <c r="AA38" s="99">
        <v>92.998744750639986</v>
      </c>
      <c r="AB38" s="100"/>
      <c r="AC38" s="99">
        <v>96.364429776650013</v>
      </c>
      <c r="AD38" s="100"/>
      <c r="AE38" s="100">
        <v>95.434259506817767</v>
      </c>
      <c r="AF38" s="100"/>
      <c r="AG38" s="100">
        <v>94.772111191554558</v>
      </c>
      <c r="AH38" s="234"/>
      <c r="AI38" s="100">
        <f>L38/SUM($L$38:$L$39)*100</f>
        <v>93.703000813344559</v>
      </c>
      <c r="AJ38" s="100"/>
      <c r="AK38" s="100">
        <f>N38/SUM($N$38:$N$39)*100</f>
        <v>95.208955931881789</v>
      </c>
      <c r="AL38" s="100"/>
      <c r="AM38" s="100">
        <f>P38/SUM($P$38:$P$39)*100</f>
        <v>97.357894652119995</v>
      </c>
      <c r="AO38" s="102">
        <f>R38/SUM($R$38:$R$39)*100</f>
        <v>97.112709257804994</v>
      </c>
      <c r="AQ38" s="102">
        <f>T38/SUM($T$38:$T$39)*100</f>
        <v>95.933245498462895</v>
      </c>
      <c r="AS38" s="102">
        <f>V38/SUM($V$38:$V$39)*100</f>
        <v>95.621780092986171</v>
      </c>
    </row>
    <row r="39" spans="1:46" s="4" customFormat="1" ht="12">
      <c r="A39" s="162" t="s">
        <v>21</v>
      </c>
      <c r="B39" s="76">
        <v>1629.4130007971903</v>
      </c>
      <c r="C39" s="94"/>
      <c r="D39" s="76">
        <v>1301.9877446204896</v>
      </c>
      <c r="E39" s="94"/>
      <c r="F39" s="76">
        <v>728.05249245371567</v>
      </c>
      <c r="G39" s="234"/>
      <c r="H39" s="76">
        <v>2220</v>
      </c>
      <c r="I39" s="234"/>
      <c r="J39" s="76">
        <v>3105</v>
      </c>
      <c r="K39" s="234"/>
      <c r="L39" s="76">
        <v>4413</v>
      </c>
      <c r="M39" s="234"/>
      <c r="N39" s="76">
        <v>2020</v>
      </c>
      <c r="O39" s="234"/>
      <c r="P39" s="76">
        <v>1333.802396</v>
      </c>
      <c r="Q39" s="234"/>
      <c r="R39" s="76">
        <v>1095.3760077876764</v>
      </c>
      <c r="S39" s="234"/>
      <c r="T39" s="76">
        <v>1852</v>
      </c>
      <c r="U39" s="234"/>
      <c r="V39" s="76">
        <v>2081.5983197299997</v>
      </c>
      <c r="W39" s="234"/>
      <c r="X39" s="234"/>
      <c r="Y39" s="99">
        <v>7.9246319661560971</v>
      </c>
      <c r="Z39" s="101"/>
      <c r="AA39" s="99">
        <v>7.0012552493600388</v>
      </c>
      <c r="AB39" s="100"/>
      <c r="AC39" s="99">
        <v>3.6355702233500322</v>
      </c>
      <c r="AD39" s="100"/>
      <c r="AE39" s="100">
        <v>4.565740493182239</v>
      </c>
      <c r="AF39" s="100"/>
      <c r="AG39" s="100">
        <v>5.2278888084454396</v>
      </c>
      <c r="AH39" s="234"/>
      <c r="AI39" s="100">
        <f>L39/SUM($L$38:$L$39)*100</f>
        <v>6.2969991866554418</v>
      </c>
      <c r="AJ39" s="100"/>
      <c r="AK39" s="100">
        <f>N39/SUM($N$38:$N$39)*100</f>
        <v>4.7910440681182109</v>
      </c>
      <c r="AL39" s="100"/>
      <c r="AM39" s="100">
        <f>P39/SUM($P$38:$P$39)*100</f>
        <v>2.6421053478800154</v>
      </c>
      <c r="AO39" s="102">
        <f>R39/SUM($R$38:$R$39)*100</f>
        <v>2.8872907421949918</v>
      </c>
      <c r="AQ39" s="102">
        <f>T39/SUM($T$38:$T$39)*100</f>
        <v>4.06675450153711</v>
      </c>
      <c r="AS39" s="102">
        <f>V39/SUM($V$38:$V$39)*100</f>
        <v>4.3782199070138219</v>
      </c>
    </row>
    <row r="40" spans="1:46" s="4" customFormat="1" ht="12">
      <c r="A40" s="162" t="s">
        <v>3</v>
      </c>
      <c r="B40" s="76">
        <v>0</v>
      </c>
      <c r="C40" s="94"/>
      <c r="D40" s="76">
        <v>0</v>
      </c>
      <c r="E40" s="94"/>
      <c r="F40" s="76">
        <v>0</v>
      </c>
      <c r="G40" s="234"/>
      <c r="H40" s="76">
        <v>0</v>
      </c>
      <c r="I40" s="234"/>
      <c r="J40" s="76">
        <v>0</v>
      </c>
      <c r="K40" s="234"/>
      <c r="L40" s="76">
        <v>0</v>
      </c>
      <c r="M40" s="234"/>
      <c r="N40" s="76">
        <v>0</v>
      </c>
      <c r="O40" s="234"/>
      <c r="P40" s="76">
        <v>448.02162179999999</v>
      </c>
      <c r="Q40" s="234" t="s">
        <v>76</v>
      </c>
      <c r="R40" s="76">
        <v>0</v>
      </c>
      <c r="S40" s="234"/>
      <c r="T40" s="76">
        <v>163</v>
      </c>
      <c r="U40" s="234" t="s">
        <v>76</v>
      </c>
      <c r="V40" s="76">
        <v>0</v>
      </c>
      <c r="W40" s="234" t="s">
        <v>76</v>
      </c>
      <c r="X40" s="234"/>
      <c r="Y40" s="76">
        <v>0</v>
      </c>
      <c r="Z40" s="94"/>
      <c r="AA40" s="76">
        <v>0</v>
      </c>
      <c r="AB40" s="94"/>
      <c r="AC40" s="76">
        <v>0</v>
      </c>
      <c r="AD40" s="234"/>
      <c r="AE40" s="76">
        <v>0</v>
      </c>
      <c r="AF40" s="234"/>
      <c r="AG40" s="76">
        <v>0</v>
      </c>
      <c r="AH40" s="234"/>
      <c r="AI40" s="76">
        <v>0</v>
      </c>
      <c r="AJ40" s="76"/>
      <c r="AK40" s="76">
        <v>0</v>
      </c>
      <c r="AL40" s="76"/>
      <c r="AM40" s="98" t="s">
        <v>74</v>
      </c>
      <c r="AO40" s="312">
        <v>0</v>
      </c>
      <c r="AQ40" s="312">
        <v>0</v>
      </c>
      <c r="AS40" s="312">
        <v>0</v>
      </c>
    </row>
    <row r="41" spans="1:46" s="4" customFormat="1" ht="6.6" customHeight="1">
      <c r="A41" s="44"/>
      <c r="B41" s="76"/>
      <c r="C41" s="84"/>
      <c r="D41" s="76"/>
      <c r="E41" s="84"/>
      <c r="F41" s="76"/>
      <c r="G41" s="84"/>
      <c r="H41" s="76"/>
      <c r="I41" s="84"/>
      <c r="J41" s="84"/>
      <c r="K41" s="84"/>
      <c r="L41" s="84"/>
      <c r="M41" s="84"/>
      <c r="N41" s="305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99"/>
      <c r="Z41" s="99"/>
      <c r="AA41" s="103"/>
      <c r="AB41" s="103"/>
      <c r="AC41" s="103"/>
      <c r="AD41" s="103"/>
      <c r="AE41" s="103"/>
      <c r="AF41" s="103"/>
      <c r="AG41" s="84"/>
      <c r="AH41" s="84"/>
      <c r="AI41" s="84"/>
      <c r="AJ41" s="84"/>
      <c r="AO41" s="358"/>
      <c r="AQ41" s="358"/>
      <c r="AS41" s="358"/>
    </row>
    <row r="42" spans="1:46" s="22" customFormat="1" ht="12">
      <c r="A42" s="129" t="s">
        <v>113</v>
      </c>
      <c r="B42" s="75">
        <v>20561.371275738235</v>
      </c>
      <c r="C42" s="90"/>
      <c r="D42" s="75">
        <v>18596.490175665298</v>
      </c>
      <c r="E42" s="90"/>
      <c r="F42" s="75">
        <v>20025.812946142014</v>
      </c>
      <c r="G42" s="90"/>
      <c r="H42" s="75">
        <v>48623</v>
      </c>
      <c r="I42" s="90"/>
      <c r="J42" s="75">
        <f>SUM(J43:J49)</f>
        <v>59391.847492446097</v>
      </c>
      <c r="K42" s="90"/>
      <c r="L42" s="75">
        <f>SUM(L43:L49)</f>
        <v>70080.860541722941</v>
      </c>
      <c r="M42" s="90"/>
      <c r="N42" s="75">
        <f>SUM(N43:N49)</f>
        <v>42162</v>
      </c>
      <c r="O42" s="75"/>
      <c r="P42" s="75">
        <f t="shared" ref="P42:R42" si="22">SUM(P43:P49)</f>
        <v>50930.580805279998</v>
      </c>
      <c r="Q42" s="90"/>
      <c r="R42" s="75">
        <f t="shared" si="22"/>
        <v>37937.849201668832</v>
      </c>
      <c r="S42" s="90"/>
      <c r="T42" s="75">
        <f t="shared" ref="T42:V42" si="23">SUM(T43:T49)</f>
        <v>45702</v>
      </c>
      <c r="U42" s="90"/>
      <c r="V42" s="75">
        <f t="shared" si="23"/>
        <v>47544.398498469905</v>
      </c>
      <c r="W42" s="90"/>
      <c r="X42" s="90"/>
      <c r="Y42" s="97">
        <v>99.999999999999986</v>
      </c>
      <c r="Z42" s="97"/>
      <c r="AA42" s="97">
        <v>100.00000000000007</v>
      </c>
      <c r="AB42" s="97"/>
      <c r="AC42" s="97">
        <v>99.999999999999915</v>
      </c>
      <c r="AD42" s="97"/>
      <c r="AE42" s="104">
        <v>100</v>
      </c>
      <c r="AF42" s="97"/>
      <c r="AG42" s="104">
        <f>SUM(AG43:AG48)</f>
        <v>100</v>
      </c>
      <c r="AH42" s="90"/>
      <c r="AI42" s="104">
        <f>SUM(AI43:AI48)</f>
        <v>100</v>
      </c>
      <c r="AJ42" s="104"/>
      <c r="AK42" s="104">
        <f>SUM(AK43:AK48)</f>
        <v>100.00000000000001</v>
      </c>
      <c r="AL42" s="104"/>
      <c r="AM42" s="104">
        <f t="shared" ref="AM42:AO42" si="24">SUM(AM43:AM48)</f>
        <v>100.00000000000001</v>
      </c>
      <c r="AO42" s="357">
        <f t="shared" si="24"/>
        <v>99.999999999999986</v>
      </c>
      <c r="AQ42" s="357">
        <f t="shared" ref="AQ42:AS42" si="25">SUM(AQ43:AQ48)</f>
        <v>100</v>
      </c>
      <c r="AS42" s="357">
        <f t="shared" si="25"/>
        <v>100.00000000000001</v>
      </c>
    </row>
    <row r="43" spans="1:46" s="4" customFormat="1" ht="12">
      <c r="A43" s="130" t="s">
        <v>22</v>
      </c>
      <c r="B43" s="76">
        <v>1529.3594041619122</v>
      </c>
      <c r="C43" s="84"/>
      <c r="D43" s="76">
        <v>1397.2409885173668</v>
      </c>
      <c r="E43" s="84"/>
      <c r="F43" s="76">
        <v>1385.4963637273968</v>
      </c>
      <c r="G43" s="84"/>
      <c r="H43" s="76">
        <v>2962</v>
      </c>
      <c r="I43" s="84"/>
      <c r="J43" s="76">
        <v>3754.386660613292</v>
      </c>
      <c r="K43" s="76"/>
      <c r="L43" s="76">
        <v>4990.698443522665</v>
      </c>
      <c r="M43" s="76"/>
      <c r="N43" s="76">
        <v>2279</v>
      </c>
      <c r="O43" s="76"/>
      <c r="P43" s="76">
        <v>1852.832944</v>
      </c>
      <c r="Q43" s="76"/>
      <c r="R43" s="76">
        <v>1224.0122636652093</v>
      </c>
      <c r="S43" s="76"/>
      <c r="T43" s="76">
        <v>2435</v>
      </c>
      <c r="U43" s="76"/>
      <c r="V43" s="76">
        <v>2084.8067930000002</v>
      </c>
      <c r="W43" s="76"/>
      <c r="X43" s="76"/>
      <c r="Y43" s="99">
        <v>7.4458588923967657</v>
      </c>
      <c r="Z43" s="99"/>
      <c r="AA43" s="99">
        <v>7.551491753656828</v>
      </c>
      <c r="AB43" s="100"/>
      <c r="AC43" s="99">
        <v>6.9368249092345753</v>
      </c>
      <c r="AD43" s="100"/>
      <c r="AE43" s="100">
        <v>6.10809807601097</v>
      </c>
      <c r="AF43" s="100"/>
      <c r="AG43" s="100">
        <v>6.3273071023297964</v>
      </c>
      <c r="AH43" s="84"/>
      <c r="AI43" s="100">
        <f t="shared" ref="AI43:AI48" si="26">L43/SUM($L$43:$L$48)*100</f>
        <v>7.1267767872922025</v>
      </c>
      <c r="AJ43" s="100"/>
      <c r="AK43" s="100">
        <f t="shared" ref="AK43:AK49" si="27">N43/SUM($N$43:$N$48)*100</f>
        <v>5.4053413025947536</v>
      </c>
      <c r="AL43" s="100"/>
      <c r="AM43" s="100">
        <f t="shared" ref="AM43:AM48" si="28">P43/SUM($P$43:$P$48)*100</f>
        <v>3.6395163765829199</v>
      </c>
      <c r="AO43" s="102">
        <f>R43/SUM($R$43:$R$48)*100</f>
        <v>3.226361771745792</v>
      </c>
      <c r="AQ43" s="102">
        <f>T43/SUM(T$43:T$48)*100</f>
        <v>5.3400293866093556</v>
      </c>
      <c r="AS43" s="102">
        <f>V43/SUM(V$43:V$48)*100</f>
        <v>4.3894254013814606</v>
      </c>
    </row>
    <row r="44" spans="1:46" s="4" customFormat="1" ht="12">
      <c r="A44" s="130" t="s">
        <v>23</v>
      </c>
      <c r="B44" s="76">
        <v>4295.6697110792747</v>
      </c>
      <c r="C44" s="84"/>
      <c r="D44" s="76">
        <v>4895.9484590453676</v>
      </c>
      <c r="E44" s="84"/>
      <c r="F44" s="76">
        <v>5930.4162653812355</v>
      </c>
      <c r="G44" s="84"/>
      <c r="H44" s="76">
        <v>12467</v>
      </c>
      <c r="I44" s="84"/>
      <c r="J44" s="76">
        <v>11633.952162859843</v>
      </c>
      <c r="K44" s="76"/>
      <c r="L44" s="76">
        <v>16186.206552857044</v>
      </c>
      <c r="M44" s="76"/>
      <c r="N44" s="76">
        <v>8700</v>
      </c>
      <c r="O44" s="76"/>
      <c r="P44" s="76">
        <v>9249.8683739999997</v>
      </c>
      <c r="Q44" s="76"/>
      <c r="R44" s="76">
        <v>4906.1210347312381</v>
      </c>
      <c r="S44" s="76"/>
      <c r="T44" s="76">
        <v>10911</v>
      </c>
      <c r="U44" s="76"/>
      <c r="V44" s="76">
        <v>8898.4239082299864</v>
      </c>
      <c r="W44" s="76"/>
      <c r="X44" s="76"/>
      <c r="Y44" s="99">
        <v>20.913952881184784</v>
      </c>
      <c r="Z44" s="99"/>
      <c r="AA44" s="99">
        <v>26.460513768667198</v>
      </c>
      <c r="AB44" s="100"/>
      <c r="AC44" s="99">
        <v>29.692073071308755</v>
      </c>
      <c r="AD44" s="100"/>
      <c r="AE44" s="100">
        <v>25.708865197038751</v>
      </c>
      <c r="AF44" s="100"/>
      <c r="AG44" s="100">
        <v>19.606821247389441</v>
      </c>
      <c r="AH44" s="84"/>
      <c r="AI44" s="100">
        <f t="shared" si="26"/>
        <v>23.114095640247758</v>
      </c>
      <c r="AJ44" s="100"/>
      <c r="AK44" s="100">
        <f t="shared" si="27"/>
        <v>20.634694748825957</v>
      </c>
      <c r="AL44" s="100"/>
      <c r="AM44" s="100">
        <f t="shared" si="28"/>
        <v>18.169499596510537</v>
      </c>
      <c r="AO44" s="102">
        <f t="shared" ref="AO44:AO48" si="29">R44/SUM($R$43:$R$48)*100</f>
        <v>12.931995719239204</v>
      </c>
      <c r="AQ44" s="102">
        <f t="shared" ref="AQ44:AQ47" si="30">T44/SUM(T$43:T$48)*100</f>
        <v>23.928156319217528</v>
      </c>
      <c r="AS44" s="102">
        <f>V44/SUM(V$43:V$48)*100</f>
        <v>18.73505404250896</v>
      </c>
    </row>
    <row r="45" spans="1:46" s="4" customFormat="1" ht="12">
      <c r="A45" s="130" t="s">
        <v>24</v>
      </c>
      <c r="B45" s="76">
        <v>3228.3546022339929</v>
      </c>
      <c r="C45" s="84"/>
      <c r="D45" s="76">
        <v>3043.6500578106416</v>
      </c>
      <c r="E45" s="84"/>
      <c r="F45" s="76">
        <v>3339.1275303825432</v>
      </c>
      <c r="G45" s="84"/>
      <c r="H45" s="76">
        <v>11769</v>
      </c>
      <c r="I45" s="84"/>
      <c r="J45" s="76">
        <v>10922.771756467979</v>
      </c>
      <c r="K45" s="76"/>
      <c r="L45" s="76">
        <v>12638.070774976561</v>
      </c>
      <c r="M45" s="76"/>
      <c r="N45" s="76">
        <v>6842</v>
      </c>
      <c r="O45" s="76"/>
      <c r="P45" s="76">
        <v>6894.9728539999996</v>
      </c>
      <c r="Q45" s="76"/>
      <c r="R45" s="76">
        <v>7071.861456384403</v>
      </c>
      <c r="S45" s="76"/>
      <c r="T45" s="76">
        <v>10141</v>
      </c>
      <c r="U45" s="76"/>
      <c r="V45" s="76">
        <v>12121.817511849988</v>
      </c>
      <c r="W45" s="76"/>
      <c r="X45" s="76"/>
      <c r="Y45" s="99">
        <v>15.717608795838764</v>
      </c>
      <c r="Z45" s="99"/>
      <c r="AA45" s="99">
        <v>16.449630737617394</v>
      </c>
      <c r="AB45" s="100"/>
      <c r="AC45" s="99">
        <v>16.718155048457405</v>
      </c>
      <c r="AD45" s="100"/>
      <c r="AE45" s="100">
        <v>24.269482193306249</v>
      </c>
      <c r="AF45" s="100"/>
      <c r="AG45" s="100">
        <v>18.40826147100616</v>
      </c>
      <c r="AH45" s="84"/>
      <c r="AI45" s="100">
        <f t="shared" si="26"/>
        <v>18.047315511951524</v>
      </c>
      <c r="AJ45" s="100"/>
      <c r="AK45" s="100">
        <f t="shared" si="27"/>
        <v>16.227882927754848</v>
      </c>
      <c r="AL45" s="100"/>
      <c r="AM45" s="100">
        <f t="shared" si="28"/>
        <v>13.543782616501057</v>
      </c>
      <c r="AO45" s="102">
        <f t="shared" si="29"/>
        <v>18.640649391566775</v>
      </c>
      <c r="AQ45" s="102">
        <f t="shared" si="30"/>
        <v>22.239522796552556</v>
      </c>
      <c r="AS45" s="102">
        <f>V45/SUM(V$43:V$48)*100</f>
        <v>25.521700080830918</v>
      </c>
    </row>
    <row r="46" spans="1:46" s="4" customFormat="1" ht="12">
      <c r="A46" s="130" t="s">
        <v>25</v>
      </c>
      <c r="B46" s="76">
        <v>6298.9822533227461</v>
      </c>
      <c r="C46" s="84"/>
      <c r="D46" s="76">
        <v>5111.1974600242902</v>
      </c>
      <c r="E46" s="84"/>
      <c r="F46" s="76">
        <v>4728.8782156442376</v>
      </c>
      <c r="G46" s="84"/>
      <c r="H46" s="76">
        <v>12596</v>
      </c>
      <c r="I46" s="84"/>
      <c r="J46" s="76">
        <v>18723.955719283855</v>
      </c>
      <c r="K46" s="76"/>
      <c r="L46" s="76">
        <v>19004.708034402971</v>
      </c>
      <c r="M46" s="76"/>
      <c r="N46" s="76">
        <v>12485</v>
      </c>
      <c r="O46" s="76"/>
      <c r="P46" s="76">
        <v>15878.53203</v>
      </c>
      <c r="Q46" s="76"/>
      <c r="R46" s="76">
        <v>11458.17760814865</v>
      </c>
      <c r="S46" s="76"/>
      <c r="T46" s="76">
        <v>11005</v>
      </c>
      <c r="U46" s="76"/>
      <c r="V46" s="76">
        <v>12783.634517259965</v>
      </c>
      <c r="W46" s="76"/>
      <c r="X46" s="76"/>
      <c r="Y46" s="99">
        <v>30.667306125896864</v>
      </c>
      <c r="Z46" s="99"/>
      <c r="AA46" s="99">
        <v>27.623842835902764</v>
      </c>
      <c r="AB46" s="100"/>
      <c r="AC46" s="99">
        <v>23.676280254368049</v>
      </c>
      <c r="AD46" s="100"/>
      <c r="AE46" s="100">
        <v>25.974882972800202</v>
      </c>
      <c r="AF46" s="100"/>
      <c r="AG46" s="100">
        <v>31.555678387952852</v>
      </c>
      <c r="AH46" s="84"/>
      <c r="AI46" s="100">
        <f t="shared" si="26"/>
        <v>27.13894930771399</v>
      </c>
      <c r="AJ46" s="100"/>
      <c r="AK46" s="100">
        <f t="shared" si="27"/>
        <v>29.611972866562308</v>
      </c>
      <c r="AL46" s="100"/>
      <c r="AM46" s="100">
        <f t="shared" si="28"/>
        <v>31.19017154051717</v>
      </c>
      <c r="AO46" s="102">
        <f t="shared" si="29"/>
        <v>30.202496581289118</v>
      </c>
      <c r="AQ46" s="102">
        <f t="shared" si="30"/>
        <v>24.134301190815588</v>
      </c>
      <c r="AS46" s="102">
        <f>V46/SUM(V$43:V$48)*100</f>
        <v>26.915112834648998</v>
      </c>
    </row>
    <row r="47" spans="1:46" s="4" customFormat="1" ht="12">
      <c r="A47" s="131" t="s">
        <v>26</v>
      </c>
      <c r="B47" s="76">
        <v>4539.9887307510089</v>
      </c>
      <c r="C47" s="84"/>
      <c r="D47" s="76">
        <v>3664.8444411704586</v>
      </c>
      <c r="E47" s="84"/>
      <c r="F47" s="76">
        <v>4272.4364521594798</v>
      </c>
      <c r="G47" s="84"/>
      <c r="H47" s="76">
        <v>8098</v>
      </c>
      <c r="I47" s="84"/>
      <c r="J47" s="76">
        <v>13165.056785731447</v>
      </c>
      <c r="K47" s="76"/>
      <c r="L47" s="76">
        <v>15666.432677743363</v>
      </c>
      <c r="M47" s="76"/>
      <c r="N47" s="76">
        <v>10638</v>
      </c>
      <c r="O47" s="76"/>
      <c r="P47" s="76">
        <v>15747.146919999999</v>
      </c>
      <c r="Q47" s="76"/>
      <c r="R47" s="76">
        <v>12230.497403891524</v>
      </c>
      <c r="S47" s="76"/>
      <c r="T47" s="76">
        <v>10129</v>
      </c>
      <c r="U47" s="76"/>
      <c r="V47" s="76">
        <v>10595.271002489975</v>
      </c>
      <c r="W47" s="76"/>
      <c r="X47" s="76"/>
      <c r="Y47" s="99">
        <v>22.103447607050967</v>
      </c>
      <c r="Z47" s="99"/>
      <c r="AA47" s="99">
        <v>19.806921499848201</v>
      </c>
      <c r="AB47" s="100"/>
      <c r="AC47" s="99">
        <v>21.390993423273198</v>
      </c>
      <c r="AD47" s="100"/>
      <c r="AE47" s="100">
        <v>16.699317427257544</v>
      </c>
      <c r="AF47" s="100"/>
      <c r="AG47" s="100">
        <v>22.187207880534718</v>
      </c>
      <c r="AH47" s="84"/>
      <c r="AI47" s="100">
        <f t="shared" si="26"/>
        <v>22.37185235912769</v>
      </c>
      <c r="AJ47" s="100"/>
      <c r="AK47" s="100">
        <f t="shared" si="27"/>
        <v>25.231250889426498</v>
      </c>
      <c r="AL47" s="100"/>
      <c r="AM47" s="100">
        <f t="shared" si="28"/>
        <v>30.932092008289167</v>
      </c>
      <c r="AO47" s="102">
        <f>R47/SUM($R$43:$R$48)*100</f>
        <v>32.23824666199981</v>
      </c>
      <c r="AQ47" s="102">
        <f t="shared" si="30"/>
        <v>22.21320642996557</v>
      </c>
      <c r="AS47" s="102">
        <f>V47/SUM(V$43:V$48)*100</f>
        <v>22.307655476278903</v>
      </c>
    </row>
    <row r="48" spans="1:46" s="2" customFormat="1" ht="12">
      <c r="A48" s="131" t="s">
        <v>27</v>
      </c>
      <c r="B48" s="76">
        <v>647.37652708871258</v>
      </c>
      <c r="C48" s="85"/>
      <c r="D48" s="76">
        <v>389.96589960486398</v>
      </c>
      <c r="E48" s="261" t="s">
        <v>76</v>
      </c>
      <c r="F48" s="76">
        <v>316.70751543438922</v>
      </c>
      <c r="G48" s="261" t="s">
        <v>76</v>
      </c>
      <c r="H48" s="76">
        <v>601</v>
      </c>
      <c r="I48" s="261"/>
      <c r="J48" s="76">
        <v>1136.1253362855143</v>
      </c>
      <c r="K48" s="76"/>
      <c r="L48" s="76">
        <v>1541.3109563690759</v>
      </c>
      <c r="M48" s="76"/>
      <c r="N48" s="76">
        <v>1218</v>
      </c>
      <c r="O48" s="76"/>
      <c r="P48" s="76">
        <v>1285.414755</v>
      </c>
      <c r="Q48" s="76"/>
      <c r="R48" s="76">
        <v>1047.179434847804</v>
      </c>
      <c r="S48" s="76"/>
      <c r="T48" s="76">
        <v>978</v>
      </c>
      <c r="U48" s="234"/>
      <c r="V48" s="76">
        <v>1012.16711123</v>
      </c>
      <c r="W48" s="234"/>
      <c r="X48" s="76"/>
      <c r="Y48" s="99">
        <v>3.1518256976318355</v>
      </c>
      <c r="Z48" s="100"/>
      <c r="AA48" s="99">
        <v>2.1075994043076949</v>
      </c>
      <c r="AB48" s="100"/>
      <c r="AC48" s="99">
        <v>1.5856732933579352</v>
      </c>
      <c r="AD48" s="100"/>
      <c r="AE48" s="100">
        <v>1.2393541335862908</v>
      </c>
      <c r="AF48" s="100"/>
      <c r="AG48" s="100">
        <v>1.9147239107870357</v>
      </c>
      <c r="AH48" s="261"/>
      <c r="AI48" s="100">
        <f t="shared" si="26"/>
        <v>2.2010103936668335</v>
      </c>
      <c r="AJ48" s="100"/>
      <c r="AK48" s="100">
        <f t="shared" si="27"/>
        <v>2.8888572648356337</v>
      </c>
      <c r="AL48" s="100"/>
      <c r="AM48" s="100">
        <f t="shared" si="28"/>
        <v>2.5249378615991525</v>
      </c>
      <c r="AO48" s="102">
        <f t="shared" si="29"/>
        <v>2.7602498741592871</v>
      </c>
      <c r="AQ48" s="102">
        <f>T48/SUM(T$43:T$48)*100</f>
        <v>2.1447838768394045</v>
      </c>
      <c r="AS48" s="102">
        <f>V48/SUM(V$43:V$48)*100</f>
        <v>2.1310521643507787</v>
      </c>
    </row>
    <row r="49" spans="1:46" s="2" customFormat="1" ht="12">
      <c r="A49" s="132" t="s">
        <v>3</v>
      </c>
      <c r="B49" s="76">
        <v>21.640047100591705</v>
      </c>
      <c r="C49" s="261" t="s">
        <v>76</v>
      </c>
      <c r="D49" s="76">
        <v>93.642869492307696</v>
      </c>
      <c r="E49" s="261" t="s">
        <v>76</v>
      </c>
      <c r="F49" s="76">
        <v>52.750603412735785</v>
      </c>
      <c r="G49" s="261" t="s">
        <v>76</v>
      </c>
      <c r="H49" s="76">
        <v>130</v>
      </c>
      <c r="I49" s="261" t="s">
        <v>76</v>
      </c>
      <c r="J49" s="76">
        <v>55.599071204169888</v>
      </c>
      <c r="K49" s="76" t="s">
        <v>76</v>
      </c>
      <c r="L49" s="76">
        <v>53.433101851255955</v>
      </c>
      <c r="M49" s="76" t="s">
        <v>76</v>
      </c>
      <c r="N49" s="76">
        <v>0</v>
      </c>
      <c r="O49" s="76"/>
      <c r="P49" s="76">
        <v>21.812928280000001</v>
      </c>
      <c r="Q49" s="76" t="s">
        <v>76</v>
      </c>
      <c r="R49" s="76">
        <v>0</v>
      </c>
      <c r="S49" s="76"/>
      <c r="T49" s="76">
        <v>103</v>
      </c>
      <c r="U49" s="234" t="s">
        <v>76</v>
      </c>
      <c r="V49" s="76">
        <v>48.277654409999997</v>
      </c>
      <c r="W49" s="234" t="s">
        <v>76</v>
      </c>
      <c r="X49" s="76"/>
      <c r="Y49" s="98" t="s">
        <v>74</v>
      </c>
      <c r="Z49" s="100"/>
      <c r="AA49" s="98" t="s">
        <v>74</v>
      </c>
      <c r="AB49" s="100"/>
      <c r="AC49" s="98" t="s">
        <v>74</v>
      </c>
      <c r="AD49" s="100"/>
      <c r="AE49" s="98" t="s">
        <v>74</v>
      </c>
      <c r="AF49" s="100"/>
      <c r="AG49" s="98" t="s">
        <v>74</v>
      </c>
      <c r="AH49" s="261"/>
      <c r="AI49" s="98" t="s">
        <v>74</v>
      </c>
      <c r="AJ49" s="98"/>
      <c r="AK49" s="100">
        <f t="shared" si="27"/>
        <v>0</v>
      </c>
      <c r="AL49" s="100"/>
      <c r="AM49" s="98" t="s">
        <v>74</v>
      </c>
      <c r="AO49" s="102">
        <f t="shared" ref="AO49" si="31">R49/SUM($N$43:$N$48)*100</f>
        <v>0</v>
      </c>
      <c r="AQ49" s="102" t="s">
        <v>74</v>
      </c>
      <c r="AS49" s="102" t="s">
        <v>74</v>
      </c>
    </row>
    <row r="50" spans="1:46" s="2" customFormat="1" ht="6.6" customHeight="1">
      <c r="A50" s="66"/>
      <c r="B50" s="77"/>
      <c r="C50" s="85"/>
      <c r="D50" s="77"/>
      <c r="E50" s="85"/>
      <c r="F50" s="77"/>
      <c r="G50" s="85"/>
      <c r="H50" s="77"/>
      <c r="I50" s="85"/>
      <c r="J50" s="85"/>
      <c r="K50" s="85"/>
      <c r="L50" s="85"/>
      <c r="M50" s="85"/>
      <c r="N50" s="304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100"/>
      <c r="Z50" s="100"/>
      <c r="AA50" s="100"/>
      <c r="AB50" s="100"/>
      <c r="AC50" s="100"/>
      <c r="AD50" s="100"/>
      <c r="AE50" s="100"/>
      <c r="AF50" s="100"/>
      <c r="AG50" s="85"/>
      <c r="AH50" s="85"/>
      <c r="AI50" s="85"/>
      <c r="AJ50" s="85"/>
      <c r="AO50" s="359"/>
      <c r="AQ50" s="359"/>
      <c r="AS50" s="359"/>
    </row>
    <row r="51" spans="1:46" s="22" customFormat="1" ht="12">
      <c r="A51" s="128" t="s">
        <v>46</v>
      </c>
      <c r="B51" s="75">
        <v>20561.371275738245</v>
      </c>
      <c r="C51" s="90"/>
      <c r="D51" s="75">
        <v>18596.490175665291</v>
      </c>
      <c r="E51" s="90"/>
      <c r="F51" s="75">
        <v>20025.812946142029</v>
      </c>
      <c r="G51" s="90"/>
      <c r="H51" s="75">
        <v>48623</v>
      </c>
      <c r="I51" s="90"/>
      <c r="J51" s="75">
        <v>59392</v>
      </c>
      <c r="K51" s="90"/>
      <c r="L51" s="75">
        <f>SUM(L52:L53)</f>
        <v>70081</v>
      </c>
      <c r="M51" s="90"/>
      <c r="N51" s="75">
        <f>SUM(N52:N54)</f>
        <v>42162</v>
      </c>
      <c r="O51" s="75"/>
      <c r="P51" s="75">
        <f>SUM(P52:P54)</f>
        <v>50930.580805500002</v>
      </c>
      <c r="Q51" s="90"/>
      <c r="R51" s="75">
        <f>SUM(R52:R54)</f>
        <v>37937.849201668781</v>
      </c>
      <c r="S51" s="90"/>
      <c r="T51" s="75">
        <f>SUM(T52:T54)</f>
        <v>45702</v>
      </c>
      <c r="U51" s="90"/>
      <c r="V51" s="75">
        <f>SUM(V52:V54)</f>
        <v>47544.398498470036</v>
      </c>
      <c r="W51" s="90"/>
      <c r="X51" s="90"/>
      <c r="Y51" s="97">
        <v>100</v>
      </c>
      <c r="Z51" s="97"/>
      <c r="AA51" s="97">
        <v>100.00000000000003</v>
      </c>
      <c r="AB51" s="97"/>
      <c r="AC51" s="97">
        <v>99.999999999999957</v>
      </c>
      <c r="AD51" s="97"/>
      <c r="AE51" s="104">
        <v>100</v>
      </c>
      <c r="AF51" s="97"/>
      <c r="AG51" s="104">
        <v>100</v>
      </c>
      <c r="AH51" s="90"/>
      <c r="AI51" s="104">
        <f>SUM(AI52:AI53)</f>
        <v>100</v>
      </c>
      <c r="AJ51" s="104"/>
      <c r="AK51" s="104">
        <f>SUM(AK52:AK53)</f>
        <v>100</v>
      </c>
      <c r="AL51" s="104"/>
      <c r="AM51" s="104">
        <f t="shared" ref="AM51:AO51" si="32">SUM(AM52:AM53)</f>
        <v>100</v>
      </c>
      <c r="AO51" s="357">
        <f t="shared" si="32"/>
        <v>100</v>
      </c>
      <c r="AQ51" s="357">
        <f t="shared" ref="AQ51:AS51" si="33">SUM(AQ52:AQ53)</f>
        <v>100</v>
      </c>
      <c r="AS51" s="357">
        <f t="shared" si="33"/>
        <v>100</v>
      </c>
    </row>
    <row r="52" spans="1:46" s="4" customFormat="1" ht="13.5">
      <c r="A52" s="163" t="s">
        <v>168</v>
      </c>
      <c r="B52" s="76">
        <v>9186.1777385009718</v>
      </c>
      <c r="C52" s="94"/>
      <c r="D52" s="76">
        <v>8568.4132333729576</v>
      </c>
      <c r="E52" s="94"/>
      <c r="F52" s="76">
        <v>8355.4267879243598</v>
      </c>
      <c r="G52" s="238"/>
      <c r="H52" s="76">
        <v>25278</v>
      </c>
      <c r="I52" s="238"/>
      <c r="J52" s="76">
        <v>29548</v>
      </c>
      <c r="K52" s="238"/>
      <c r="L52" s="76">
        <v>31565</v>
      </c>
      <c r="M52" s="238"/>
      <c r="N52" s="76">
        <v>16599</v>
      </c>
      <c r="O52" s="238"/>
      <c r="P52" s="76">
        <v>18772.704900000001</v>
      </c>
      <c r="Q52" s="238"/>
      <c r="R52" s="76">
        <v>12541.940220519287</v>
      </c>
      <c r="S52" s="238"/>
      <c r="T52" s="76">
        <v>19332</v>
      </c>
      <c r="U52" s="238"/>
      <c r="V52" s="76">
        <v>19352.321757800011</v>
      </c>
      <c r="W52" s="238"/>
      <c r="X52" s="238"/>
      <c r="Y52" s="99">
        <v>44.67687303200622</v>
      </c>
      <c r="Z52" s="101"/>
      <c r="AA52" s="99">
        <v>46.075432258638152</v>
      </c>
      <c r="AB52" s="100"/>
      <c r="AC52" s="99">
        <v>41.723283895618472</v>
      </c>
      <c r="AD52" s="100"/>
      <c r="AE52" s="100">
        <v>51.987742426423708</v>
      </c>
      <c r="AF52" s="100"/>
      <c r="AG52" s="100">
        <v>49.750808189655174</v>
      </c>
      <c r="AH52" s="238"/>
      <c r="AI52" s="100">
        <f>L52/SUM($L$52:$L$53)*100</f>
        <v>45.040738573935876</v>
      </c>
      <c r="AJ52" s="100"/>
      <c r="AK52" s="100">
        <f>N52/SUM($N$52:$N$53)*100</f>
        <v>39.369574498363455</v>
      </c>
      <c r="AL52" s="100"/>
      <c r="AM52" s="100">
        <f>P52/SUM($P$52:$P$53)*100</f>
        <v>36.877082908377758</v>
      </c>
      <c r="AO52" s="102">
        <f>R52/SUM($R$52:$R$53)*100</f>
        <v>33.059175689821664</v>
      </c>
      <c r="AQ52" s="102">
        <f>T52/SUM($T$52:$T$53)*100</f>
        <v>42.300118156754628</v>
      </c>
      <c r="AS52" s="102">
        <f>V52/SUM($V$52:$V$53)*100</f>
        <v>40.703684070001984</v>
      </c>
    </row>
    <row r="53" spans="1:46" s="4" customFormat="1" ht="13.5">
      <c r="A53" s="163" t="s">
        <v>169</v>
      </c>
      <c r="B53" s="76">
        <v>11375.193537237272</v>
      </c>
      <c r="C53" s="84"/>
      <c r="D53" s="76">
        <v>10028.076942292333</v>
      </c>
      <c r="E53" s="84"/>
      <c r="F53" s="76">
        <v>11670.386158217669</v>
      </c>
      <c r="G53" s="234"/>
      <c r="H53" s="76">
        <v>23345</v>
      </c>
      <c r="I53" s="234"/>
      <c r="J53" s="76">
        <v>29844</v>
      </c>
      <c r="K53" s="234"/>
      <c r="L53" s="76">
        <v>38516</v>
      </c>
      <c r="M53" s="234"/>
      <c r="N53" s="76">
        <v>25563</v>
      </c>
      <c r="O53" s="234"/>
      <c r="P53" s="76">
        <v>32133.44987</v>
      </c>
      <c r="Q53" s="234"/>
      <c r="R53" s="76">
        <v>25395.908981149496</v>
      </c>
      <c r="S53" s="234"/>
      <c r="T53" s="76">
        <v>26370</v>
      </c>
      <c r="U53" s="234"/>
      <c r="V53" s="76">
        <v>28192.076740670029</v>
      </c>
      <c r="W53" s="234"/>
      <c r="X53" s="234"/>
      <c r="Y53" s="99">
        <v>55.323126967993787</v>
      </c>
      <c r="Z53" s="99"/>
      <c r="AA53" s="99">
        <v>53.924567741361884</v>
      </c>
      <c r="AB53" s="100"/>
      <c r="AC53" s="99">
        <v>58.276716104381485</v>
      </c>
      <c r="AD53" s="100"/>
      <c r="AE53" s="100">
        <v>48.012257573576292</v>
      </c>
      <c r="AF53" s="100"/>
      <c r="AG53" s="100">
        <v>50.249191810344826</v>
      </c>
      <c r="AH53" s="234"/>
      <c r="AI53" s="100">
        <f>L53/SUM($L$52:$L$53)*100</f>
        <v>54.959261426064124</v>
      </c>
      <c r="AJ53" s="100"/>
      <c r="AK53" s="100">
        <f>N53/SUM($N$52:$N$53)*100</f>
        <v>60.630425501636545</v>
      </c>
      <c r="AL53" s="100"/>
      <c r="AM53" s="100">
        <f>P53/SUM($P$52:$P$53)*100</f>
        <v>63.122917091622242</v>
      </c>
      <c r="AO53" s="102">
        <f>R53/SUM($R$52:$R$53)*100</f>
        <v>66.940824310178343</v>
      </c>
      <c r="AQ53" s="102">
        <f>T53/SUM($T$52:$T$53)*100</f>
        <v>57.699881843245372</v>
      </c>
      <c r="AS53" s="102">
        <f>V53/SUM($V$52:$V$53)*100</f>
        <v>59.296315929998023</v>
      </c>
    </row>
    <row r="54" spans="1:46" s="4" customFormat="1" ht="12">
      <c r="A54" s="162" t="s">
        <v>3</v>
      </c>
      <c r="B54" s="76">
        <v>0</v>
      </c>
      <c r="C54" s="94"/>
      <c r="D54" s="76">
        <v>0</v>
      </c>
      <c r="E54" s="94"/>
      <c r="F54" s="76">
        <v>0</v>
      </c>
      <c r="G54" s="234"/>
      <c r="H54" s="76">
        <v>0</v>
      </c>
      <c r="I54" s="234"/>
      <c r="J54" s="76">
        <v>0</v>
      </c>
      <c r="K54" s="234"/>
      <c r="L54" s="76">
        <v>0</v>
      </c>
      <c r="M54" s="234"/>
      <c r="N54" s="76">
        <v>0</v>
      </c>
      <c r="O54" s="234"/>
      <c r="P54" s="76">
        <v>24.426035500000001</v>
      </c>
      <c r="Q54" s="234" t="s">
        <v>76</v>
      </c>
      <c r="R54" s="76">
        <v>0</v>
      </c>
      <c r="S54" s="234"/>
      <c r="T54" s="76">
        <v>0</v>
      </c>
      <c r="U54" s="234"/>
      <c r="V54" s="76">
        <v>0</v>
      </c>
      <c r="W54" s="234"/>
      <c r="X54" s="234"/>
      <c r="Y54" s="76">
        <v>0</v>
      </c>
      <c r="Z54" s="94"/>
      <c r="AA54" s="76">
        <v>0</v>
      </c>
      <c r="AB54" s="94"/>
      <c r="AC54" s="76">
        <v>0</v>
      </c>
      <c r="AD54" s="234"/>
      <c r="AE54" s="76">
        <v>0</v>
      </c>
      <c r="AF54" s="234"/>
      <c r="AG54" s="76">
        <v>0</v>
      </c>
      <c r="AH54" s="234"/>
      <c r="AI54" s="76">
        <v>0</v>
      </c>
      <c r="AJ54" s="234"/>
      <c r="AK54" s="76">
        <v>0</v>
      </c>
      <c r="AL54" s="100"/>
      <c r="AM54" s="98" t="s">
        <v>74</v>
      </c>
      <c r="AO54" s="312">
        <v>0</v>
      </c>
      <c r="AQ54" s="312">
        <v>0</v>
      </c>
      <c r="AS54" s="312">
        <v>0</v>
      </c>
    </row>
    <row r="55" spans="1:46" s="4" customFormat="1" ht="6.6" customHeight="1">
      <c r="A55" s="65"/>
      <c r="B55" s="80"/>
      <c r="C55" s="95"/>
      <c r="D55" s="80"/>
      <c r="E55" s="95"/>
      <c r="F55" s="80"/>
      <c r="G55" s="239"/>
      <c r="H55" s="80"/>
      <c r="I55" s="239"/>
      <c r="J55" s="239"/>
      <c r="K55" s="239"/>
      <c r="L55" s="239"/>
      <c r="M55" s="239"/>
      <c r="N55" s="310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101"/>
      <c r="Z55" s="101"/>
      <c r="AA55" s="103"/>
      <c r="AB55" s="103"/>
      <c r="AC55" s="103"/>
      <c r="AD55" s="103"/>
      <c r="AE55" s="103"/>
      <c r="AF55" s="103"/>
      <c r="AG55" s="239"/>
      <c r="AH55" s="239"/>
      <c r="AI55" s="239"/>
      <c r="AJ55" s="239"/>
      <c r="AK55" s="100"/>
      <c r="AL55" s="100"/>
      <c r="AM55" s="100"/>
      <c r="AO55" s="102"/>
      <c r="AQ55" s="102"/>
      <c r="AS55" s="102"/>
    </row>
    <row r="56" spans="1:46" s="22" customFormat="1" ht="12">
      <c r="A56" s="164" t="s">
        <v>47</v>
      </c>
      <c r="B56" s="75">
        <v>20561.371275738249</v>
      </c>
      <c r="C56" s="90"/>
      <c r="D56" s="75">
        <v>18596.490175665291</v>
      </c>
      <c r="E56" s="90"/>
      <c r="F56" s="75">
        <v>20025.812946142025</v>
      </c>
      <c r="G56" s="237"/>
      <c r="H56" s="75">
        <v>48623</v>
      </c>
      <c r="I56" s="237"/>
      <c r="J56" s="237">
        <v>59392</v>
      </c>
      <c r="K56" s="237"/>
      <c r="L56" s="237">
        <f>SUM(L57:L61)</f>
        <v>70081</v>
      </c>
      <c r="M56" s="237"/>
      <c r="N56" s="237">
        <f>SUM(N57:N61)</f>
        <v>42162</v>
      </c>
      <c r="O56" s="237"/>
      <c r="P56" s="237">
        <f t="shared" ref="P56:R56" si="34">SUM(P57:P61)</f>
        <v>50930.5808082</v>
      </c>
      <c r="Q56" s="237"/>
      <c r="R56" s="237">
        <f t="shared" si="34"/>
        <v>37937.849201668796</v>
      </c>
      <c r="S56" s="237"/>
      <c r="T56" s="237">
        <f t="shared" ref="T56:V56" si="35">SUM(T57:T61)</f>
        <v>45703</v>
      </c>
      <c r="U56" s="237"/>
      <c r="V56" s="237">
        <f t="shared" si="35"/>
        <v>47544.398498470015</v>
      </c>
      <c r="W56" s="237"/>
      <c r="X56" s="237"/>
      <c r="Y56" s="97">
        <v>100.00000000000004</v>
      </c>
      <c r="Z56" s="97"/>
      <c r="AA56" s="97">
        <v>100.00000000000007</v>
      </c>
      <c r="AB56" s="97"/>
      <c r="AC56" s="97">
        <v>99.999999999999957</v>
      </c>
      <c r="AD56" s="97"/>
      <c r="AE56" s="104">
        <v>100</v>
      </c>
      <c r="AF56" s="97"/>
      <c r="AG56" s="104">
        <v>99.999999999999986</v>
      </c>
      <c r="AH56" s="237"/>
      <c r="AI56" s="104">
        <f>SUM(AI57:AI60)</f>
        <v>100</v>
      </c>
      <c r="AJ56" s="104"/>
      <c r="AK56" s="104">
        <f>SUM(AK57:AK60)</f>
        <v>100</v>
      </c>
      <c r="AL56" s="104"/>
      <c r="AM56" s="104">
        <f t="shared" ref="AM56" si="36">SUM(AM57:AM60)</f>
        <v>100</v>
      </c>
      <c r="AN56" s="104"/>
      <c r="AO56" s="357">
        <f>SUM(AO57:AO60)</f>
        <v>100.00000000000003</v>
      </c>
      <c r="AP56" s="104"/>
      <c r="AQ56" s="357">
        <f>SUM(AQ57:AQ60)</f>
        <v>100</v>
      </c>
      <c r="AR56" s="104"/>
      <c r="AS56" s="357">
        <f>SUM(AS57:AS60)</f>
        <v>100</v>
      </c>
      <c r="AT56" s="104"/>
    </row>
    <row r="57" spans="1:46" s="4" customFormat="1" ht="12">
      <c r="A57" s="165" t="s">
        <v>114</v>
      </c>
      <c r="B57" s="76">
        <v>8009.6007306019692</v>
      </c>
      <c r="C57" s="141"/>
      <c r="D57" s="76">
        <v>8471.4035621545172</v>
      </c>
      <c r="E57" s="84"/>
      <c r="F57" s="76">
        <v>8381.1393479325088</v>
      </c>
      <c r="G57" s="234"/>
      <c r="H57" s="76">
        <v>23501</v>
      </c>
      <c r="I57" s="234"/>
      <c r="J57" s="76">
        <v>29294.456345989602</v>
      </c>
      <c r="K57" s="234"/>
      <c r="L57" s="76">
        <v>34321</v>
      </c>
      <c r="M57" s="76"/>
      <c r="N57" s="76">
        <v>18038</v>
      </c>
      <c r="O57" s="76"/>
      <c r="P57" s="76">
        <v>22076.899140000001</v>
      </c>
      <c r="Q57" s="76"/>
      <c r="R57" s="76">
        <v>15038.962390908458</v>
      </c>
      <c r="S57" s="76"/>
      <c r="T57" s="76">
        <v>22849</v>
      </c>
      <c r="U57" s="76"/>
      <c r="V57" s="76">
        <v>23090.644655330037</v>
      </c>
      <c r="W57" s="76"/>
      <c r="X57" s="76"/>
      <c r="Y57" s="99">
        <v>38.995508072585153</v>
      </c>
      <c r="Z57" s="99"/>
      <c r="AA57" s="99">
        <v>45.74814909884288</v>
      </c>
      <c r="AB57" s="100"/>
      <c r="AC57" s="99">
        <v>41.954434228793581</v>
      </c>
      <c r="AD57" s="100"/>
      <c r="AE57" s="100">
        <v>48.333093392016124</v>
      </c>
      <c r="AF57" s="100"/>
      <c r="AG57" s="100">
        <v>49.323971645535522</v>
      </c>
      <c r="AH57" s="234"/>
      <c r="AI57" s="100">
        <f>L57/SUM($L$57:$L$60)*100</f>
        <v>49.001998857795549</v>
      </c>
      <c r="AJ57" s="100"/>
      <c r="AK57" s="100">
        <f>N57/SUM($N$57:$N$60)*100</f>
        <v>42.782600445899149</v>
      </c>
      <c r="AL57" s="100"/>
      <c r="AM57" s="100">
        <f>P57/SUM($P$57:$P$60)*100</f>
        <v>43.347039813151994</v>
      </c>
      <c r="AO57" s="102">
        <f>R57/SUM($R$57:$R$60)*100</f>
        <v>39.666376434025011</v>
      </c>
      <c r="AQ57" s="102">
        <f>T57/SUM(T$57:T$60)*100</f>
        <v>50.158054177459718</v>
      </c>
      <c r="AS57" s="102">
        <f>V57/SUM(V$57:V$60)*100</f>
        <v>48.720433702696759</v>
      </c>
    </row>
    <row r="58" spans="1:46" s="4" customFormat="1" ht="12">
      <c r="A58" s="165" t="s">
        <v>115</v>
      </c>
      <c r="B58" s="76">
        <v>1953.6912196764961</v>
      </c>
      <c r="C58" s="141"/>
      <c r="D58" s="76">
        <v>1172.6497155790025</v>
      </c>
      <c r="E58" s="84"/>
      <c r="F58" s="76">
        <v>573.24088887937035</v>
      </c>
      <c r="G58" s="234"/>
      <c r="H58" s="76">
        <v>1513</v>
      </c>
      <c r="I58" s="234"/>
      <c r="J58" s="76">
        <v>1654.805248539921</v>
      </c>
      <c r="K58" s="234"/>
      <c r="L58" s="76">
        <v>2744</v>
      </c>
      <c r="M58" s="76"/>
      <c r="N58" s="76">
        <v>2211</v>
      </c>
      <c r="O58" s="76"/>
      <c r="P58" s="76">
        <v>2351.818835</v>
      </c>
      <c r="Q58" s="76"/>
      <c r="R58" s="76">
        <v>1314.7928303473125</v>
      </c>
      <c r="S58" s="76"/>
      <c r="T58" s="76">
        <v>1479</v>
      </c>
      <c r="U58" s="76"/>
      <c r="V58" s="76">
        <v>2001.7438707899994</v>
      </c>
      <c r="W58" s="76"/>
      <c r="X58" s="76"/>
      <c r="Y58" s="99">
        <v>9.5117327680461994</v>
      </c>
      <c r="Z58" s="99"/>
      <c r="AA58" s="99">
        <v>6.3326641961299819</v>
      </c>
      <c r="AB58" s="100"/>
      <c r="AC58" s="99">
        <v>2.8695379197671325</v>
      </c>
      <c r="AD58" s="100"/>
      <c r="AE58" s="100">
        <v>3.1116961108940213</v>
      </c>
      <c r="AF58" s="100"/>
      <c r="AG58" s="100">
        <v>2.784933744169992</v>
      </c>
      <c r="AH58" s="234"/>
      <c r="AI58" s="100">
        <f t="shared" ref="AI58:AI60" si="37">L58/SUM($L$57:$L$60)*100</f>
        <v>3.9177612792689893</v>
      </c>
      <c r="AJ58" s="100"/>
      <c r="AK58" s="100">
        <f t="shared" ref="AK58:AK61" si="38">N58/SUM($N$57:$N$60)*100</f>
        <v>5.2440586309947346</v>
      </c>
      <c r="AL58" s="100"/>
      <c r="AM58" s="100">
        <f t="shared" ref="AM58:AM59" si="39">P58/SUM($P$57:$P$60)*100</f>
        <v>4.6176949048681362</v>
      </c>
      <c r="AO58" s="102">
        <f>R58/SUM($R$57:$R$60)*100</f>
        <v>3.4678634061111753</v>
      </c>
      <c r="AQ58" s="102">
        <f t="shared" ref="AQ58:AQ59" si="40">T58/SUM(T$57:T$60)*100</f>
        <v>3.2466962286517105</v>
      </c>
      <c r="AS58" s="102">
        <f>V58/SUM(V$57:V$60)*100</f>
        <v>4.2236079157751778</v>
      </c>
    </row>
    <row r="59" spans="1:46" s="4" customFormat="1" ht="12">
      <c r="A59" s="165" t="s">
        <v>116</v>
      </c>
      <c r="B59" s="76">
        <v>9464.6031629512781</v>
      </c>
      <c r="C59" s="141"/>
      <c r="D59" s="76">
        <v>7799.747442625604</v>
      </c>
      <c r="E59" s="84"/>
      <c r="F59" s="76">
        <v>9162.1421096106424</v>
      </c>
      <c r="G59" s="234"/>
      <c r="H59" s="76">
        <v>20524</v>
      </c>
      <c r="I59" s="234"/>
      <c r="J59" s="76">
        <v>25580.366013014205</v>
      </c>
      <c r="K59" s="234"/>
      <c r="L59" s="76">
        <v>29453</v>
      </c>
      <c r="M59" s="76"/>
      <c r="N59" s="76">
        <v>20460</v>
      </c>
      <c r="O59" s="76"/>
      <c r="P59" s="76">
        <v>25591.816630000001</v>
      </c>
      <c r="Q59" s="76"/>
      <c r="R59" s="76">
        <v>20528.663735879494</v>
      </c>
      <c r="S59" s="76"/>
      <c r="T59" s="76">
        <v>19922</v>
      </c>
      <c r="U59" s="76"/>
      <c r="V59" s="76">
        <v>21291.359973369981</v>
      </c>
      <c r="W59" s="76"/>
      <c r="X59" s="76"/>
      <c r="Y59" s="99">
        <v>46.079326730302967</v>
      </c>
      <c r="Z59" s="99"/>
      <c r="AA59" s="99">
        <v>42.121002301512846</v>
      </c>
      <c r="AB59" s="100"/>
      <c r="AC59" s="99">
        <v>45.863989676695113</v>
      </c>
      <c r="AD59" s="100"/>
      <c r="AE59" s="100">
        <v>42.210476523455974</v>
      </c>
      <c r="AF59" s="100"/>
      <c r="AG59" s="100">
        <v>43.070498897139295</v>
      </c>
      <c r="AH59" s="234"/>
      <c r="AI59" s="100">
        <f t="shared" si="37"/>
        <v>42.051684751570534</v>
      </c>
      <c r="AJ59" s="100"/>
      <c r="AK59" s="100">
        <f t="shared" si="38"/>
        <v>48.527109719652763</v>
      </c>
      <c r="AL59" s="100"/>
      <c r="AM59" s="100">
        <f t="shared" si="39"/>
        <v>50.248428790506992</v>
      </c>
      <c r="AO59" s="102">
        <f>R59/SUM($R$57:$R$60)*100</f>
        <v>54.145870058640725</v>
      </c>
      <c r="AQ59" s="102">
        <f t="shared" si="40"/>
        <v>43.732712824340339</v>
      </c>
      <c r="AS59" s="102">
        <f>V59/SUM(V$57:V$60)*100</f>
        <v>44.924007428410057</v>
      </c>
    </row>
    <row r="60" spans="1:46" s="4" customFormat="1" ht="13.5">
      <c r="A60" s="166" t="s">
        <v>170</v>
      </c>
      <c r="B60" s="76">
        <v>1111.9083833502345</v>
      </c>
      <c r="C60" s="141"/>
      <c r="D60" s="76">
        <v>1073.6775361957243</v>
      </c>
      <c r="E60" s="84"/>
      <c r="F60" s="76">
        <v>1860.2441193745028</v>
      </c>
      <c r="G60" s="234"/>
      <c r="H60" s="76">
        <v>3085</v>
      </c>
      <c r="I60" s="234"/>
      <c r="J60" s="76">
        <v>2862.2198849023189</v>
      </c>
      <c r="K60" s="234"/>
      <c r="L60" s="76">
        <v>3522</v>
      </c>
      <c r="M60" s="76"/>
      <c r="N60" s="76">
        <v>1453</v>
      </c>
      <c r="O60" s="76"/>
      <c r="P60" s="76">
        <v>910.04620320000004</v>
      </c>
      <c r="Q60" s="76"/>
      <c r="R60" s="76">
        <v>1031.2090142070981</v>
      </c>
      <c r="S60" s="76"/>
      <c r="T60" s="76">
        <v>1304</v>
      </c>
      <c r="U60" s="76"/>
      <c r="V60" s="76">
        <v>1010.4204363500005</v>
      </c>
      <c r="W60" s="76"/>
      <c r="X60" s="76"/>
      <c r="Y60" s="99">
        <v>5.4134324290657192</v>
      </c>
      <c r="Z60" s="99"/>
      <c r="AA60" s="99">
        <v>5.7981844035143535</v>
      </c>
      <c r="AB60" s="100"/>
      <c r="AC60" s="99">
        <v>9.3120381747441261</v>
      </c>
      <c r="AD60" s="100"/>
      <c r="AE60" s="100">
        <v>6.3447339736338773</v>
      </c>
      <c r="AF60" s="100"/>
      <c r="AG60" s="100">
        <v>4.8205957131551918</v>
      </c>
      <c r="AH60" s="234"/>
      <c r="AI60" s="100">
        <f t="shared" si="37"/>
        <v>5.028555111364934</v>
      </c>
      <c r="AJ60" s="100"/>
      <c r="AK60" s="100">
        <f t="shared" si="38"/>
        <v>3.4462312034533467</v>
      </c>
      <c r="AL60" s="100"/>
      <c r="AM60" s="100">
        <f>P60/SUM($P$57:$P$60)*100</f>
        <v>1.7868364914728783</v>
      </c>
      <c r="AO60" s="102">
        <f>R60/SUM($R$57:$R$60)*100</f>
        <v>2.7198901012231129</v>
      </c>
      <c r="AQ60" s="102">
        <f>T60/SUM(T$57:T$60)*100</f>
        <v>2.8625367695482287</v>
      </c>
      <c r="AS60" s="102">
        <f>V60/SUM(V$57:V$60)*100</f>
        <v>2.1319509531180088</v>
      </c>
    </row>
    <row r="61" spans="1:46" s="4" customFormat="1" ht="12">
      <c r="A61" s="73" t="s">
        <v>3</v>
      </c>
      <c r="B61" s="76">
        <v>21.567779158270689</v>
      </c>
      <c r="C61" s="234" t="s">
        <v>76</v>
      </c>
      <c r="D61" s="76">
        <v>79.011919110445348</v>
      </c>
      <c r="E61" s="234" t="s">
        <v>76</v>
      </c>
      <c r="F61" s="76">
        <v>49.046480345001847</v>
      </c>
      <c r="G61" s="234" t="s">
        <v>76</v>
      </c>
      <c r="H61" s="76">
        <v>0</v>
      </c>
      <c r="I61" s="234"/>
      <c r="J61" s="76">
        <v>0</v>
      </c>
      <c r="K61" s="234"/>
      <c r="L61" s="76">
        <v>41</v>
      </c>
      <c r="M61" s="76" t="s">
        <v>76</v>
      </c>
      <c r="N61" s="76">
        <v>0</v>
      </c>
      <c r="O61" s="76"/>
      <c r="P61" s="76">
        <v>0</v>
      </c>
      <c r="Q61" s="76"/>
      <c r="R61" s="76">
        <v>24.221230326442296</v>
      </c>
      <c r="S61" s="76" t="s">
        <v>76</v>
      </c>
      <c r="T61" s="76">
        <v>149</v>
      </c>
      <c r="U61" s="76" t="s">
        <v>76</v>
      </c>
      <c r="V61" s="76">
        <v>150.22956263</v>
      </c>
      <c r="W61" s="76" t="s">
        <v>76</v>
      </c>
      <c r="X61" s="76"/>
      <c r="Y61" s="98" t="s">
        <v>74</v>
      </c>
      <c r="Z61" s="98"/>
      <c r="AA61" s="98" t="s">
        <v>74</v>
      </c>
      <c r="AB61" s="100"/>
      <c r="AC61" s="98" t="s">
        <v>74</v>
      </c>
      <c r="AD61" s="100"/>
      <c r="AE61" s="100">
        <v>0</v>
      </c>
      <c r="AF61" s="100"/>
      <c r="AG61" s="100">
        <v>0</v>
      </c>
      <c r="AH61" s="234"/>
      <c r="AI61" s="102" t="s">
        <v>74</v>
      </c>
      <c r="AJ61" s="102"/>
      <c r="AK61" s="100">
        <f t="shared" si="38"/>
        <v>0</v>
      </c>
      <c r="AL61" s="100"/>
      <c r="AM61" s="100">
        <v>0</v>
      </c>
      <c r="AO61" s="98" t="s">
        <v>74</v>
      </c>
      <c r="AQ61" s="98" t="s">
        <v>74</v>
      </c>
      <c r="AS61" s="98" t="s">
        <v>74</v>
      </c>
    </row>
    <row r="62" spans="1:46" s="2" customFormat="1" ht="6.6" customHeight="1" thickBot="1">
      <c r="A62" s="13"/>
      <c r="B62" s="18"/>
      <c r="C62" s="89"/>
      <c r="D62" s="18"/>
      <c r="E62" s="89"/>
      <c r="F62" s="18"/>
      <c r="G62" s="89"/>
      <c r="H62" s="18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42"/>
      <c r="Z62" s="40"/>
      <c r="AA62" s="42"/>
      <c r="AB62" s="42"/>
      <c r="AC62" s="42"/>
      <c r="AD62" s="42"/>
      <c r="AE62" s="42"/>
      <c r="AF62" s="42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5"/>
    </row>
    <row r="63" spans="1:46" s="20" customFormat="1" ht="6.6" customHeight="1">
      <c r="B63" s="60"/>
      <c r="C63" s="113"/>
      <c r="E63" s="113"/>
      <c r="G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60"/>
      <c r="AG63" s="113"/>
      <c r="AH63" s="113"/>
      <c r="AI63" s="113"/>
      <c r="AJ63" s="113"/>
    </row>
    <row r="64" spans="1:46" s="20" customFormat="1" ht="13.5">
      <c r="A64" s="167" t="s">
        <v>176</v>
      </c>
      <c r="B64" s="53"/>
      <c r="C64" s="113"/>
      <c r="D64" s="53"/>
      <c r="E64" s="113"/>
      <c r="F64" s="53"/>
      <c r="G64" s="113"/>
      <c r="H64" s="5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AA64" s="223"/>
      <c r="AB64" s="223"/>
      <c r="AC64" s="223"/>
      <c r="AD64" s="223"/>
      <c r="AE64" s="223"/>
      <c r="AF64" s="223"/>
      <c r="AG64" s="113"/>
      <c r="AH64" s="113"/>
      <c r="AI64" s="113"/>
      <c r="AJ64" s="113"/>
    </row>
    <row r="65" spans="1:36" s="228" customFormat="1" ht="13.5">
      <c r="A65" s="167" t="s">
        <v>183</v>
      </c>
      <c r="B65" s="225"/>
      <c r="C65" s="226"/>
      <c r="D65" s="225"/>
      <c r="E65" s="226"/>
      <c r="F65" s="229"/>
      <c r="G65" s="226"/>
      <c r="H65" s="229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AA65" s="225"/>
      <c r="AC65" s="225"/>
      <c r="AE65" s="225"/>
      <c r="AG65" s="226"/>
      <c r="AH65" s="226"/>
      <c r="AI65" s="226"/>
      <c r="AJ65" s="226"/>
    </row>
    <row r="66" spans="1:36" s="228" customFormat="1" ht="13.5">
      <c r="A66" s="167" t="s">
        <v>184</v>
      </c>
      <c r="B66" s="225"/>
      <c r="C66" s="226"/>
      <c r="D66" s="225"/>
      <c r="E66" s="226"/>
      <c r="G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AA66" s="225"/>
      <c r="AC66" s="225"/>
      <c r="AE66" s="225"/>
      <c r="AG66" s="226"/>
      <c r="AH66" s="226"/>
      <c r="AI66" s="226"/>
      <c r="AJ66" s="226"/>
    </row>
    <row r="67" spans="1:36" s="228" customFormat="1" ht="13.5">
      <c r="A67" s="168" t="s">
        <v>185</v>
      </c>
      <c r="B67" s="230"/>
      <c r="C67" s="231"/>
      <c r="D67" s="230"/>
      <c r="E67" s="231"/>
      <c r="F67" s="230"/>
      <c r="G67" s="231"/>
      <c r="H67" s="230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2"/>
      <c r="AA67" s="230"/>
      <c r="AB67" s="232"/>
      <c r="AC67" s="230"/>
      <c r="AD67" s="232"/>
      <c r="AE67" s="230"/>
      <c r="AF67" s="232"/>
      <c r="AG67" s="231"/>
      <c r="AH67" s="231"/>
      <c r="AI67" s="231"/>
      <c r="AJ67" s="231"/>
    </row>
    <row r="68" spans="1:36" s="20" customFormat="1" ht="22.5" customHeight="1">
      <c r="A68" s="411" t="s">
        <v>151</v>
      </c>
      <c r="B68" s="411"/>
      <c r="C68" s="411"/>
      <c r="D68" s="411"/>
      <c r="E68" s="411"/>
      <c r="F68" s="411"/>
      <c r="G68" s="411"/>
      <c r="H68" s="411"/>
      <c r="I68" s="411"/>
      <c r="J68" s="411"/>
      <c r="K68" s="411"/>
      <c r="L68" s="411"/>
      <c r="M68" s="411"/>
      <c r="N68" s="411"/>
      <c r="O68" s="411"/>
      <c r="P68" s="411"/>
      <c r="Q68" s="411"/>
      <c r="R68" s="411"/>
      <c r="S68" s="411"/>
      <c r="T68" s="411"/>
      <c r="U68" s="411"/>
      <c r="V68" s="411"/>
      <c r="W68" s="411"/>
      <c r="X68" s="411"/>
      <c r="Y68" s="411"/>
      <c r="Z68" s="411"/>
      <c r="AA68" s="411"/>
      <c r="AB68" s="411"/>
      <c r="AC68" s="411"/>
      <c r="AD68" s="411"/>
      <c r="AE68" s="411"/>
      <c r="AF68" s="411"/>
    </row>
    <row r="69" spans="1:36" s="124" customFormat="1" ht="11.25">
      <c r="A69" s="123" t="s">
        <v>66</v>
      </c>
      <c r="B69" s="52"/>
      <c r="C69" s="155"/>
      <c r="D69" s="156"/>
      <c r="E69" s="134"/>
      <c r="F69" s="156"/>
      <c r="G69" s="134"/>
      <c r="H69" s="156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20"/>
      <c r="Z69" s="20"/>
      <c r="AA69" s="20"/>
      <c r="AB69" s="20"/>
      <c r="AC69" s="20"/>
      <c r="AD69" s="20"/>
      <c r="AE69" s="20"/>
      <c r="AF69" s="20"/>
      <c r="AG69" s="134"/>
      <c r="AH69" s="134"/>
      <c r="AI69" s="134"/>
      <c r="AJ69" s="134"/>
    </row>
    <row r="70" spans="1:36" s="20" customFormat="1" ht="11.25">
      <c r="A70" s="20" t="s">
        <v>105</v>
      </c>
      <c r="B70" s="56"/>
      <c r="C70" s="135"/>
      <c r="D70" s="125"/>
      <c r="E70" s="136"/>
      <c r="F70" s="125"/>
      <c r="G70" s="136"/>
      <c r="H70" s="125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AG70" s="136"/>
      <c r="AH70" s="136"/>
      <c r="AI70" s="136"/>
      <c r="AJ70" s="136"/>
    </row>
    <row r="71" spans="1:36" s="20" customFormat="1" ht="11.25">
      <c r="A71" s="20" t="s">
        <v>220</v>
      </c>
      <c r="C71" s="133"/>
      <c r="E71" s="134"/>
      <c r="G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AG71" s="134"/>
      <c r="AH71" s="134"/>
      <c r="AI71" s="134"/>
      <c r="AJ71" s="134"/>
    </row>
  </sheetData>
  <mergeCells count="24">
    <mergeCell ref="A1:AP1"/>
    <mergeCell ref="B7:S7"/>
    <mergeCell ref="B4:AN4"/>
    <mergeCell ref="AG10:AH10"/>
    <mergeCell ref="A4:A10"/>
    <mergeCell ref="B10:C10"/>
    <mergeCell ref="D10:E10"/>
    <mergeCell ref="J10:K10"/>
    <mergeCell ref="L10:M10"/>
    <mergeCell ref="N10:O10"/>
    <mergeCell ref="AK10:AL10"/>
    <mergeCell ref="AM10:AN10"/>
    <mergeCell ref="V10:W10"/>
    <mergeCell ref="Y7:AT7"/>
    <mergeCell ref="A68:AF68"/>
    <mergeCell ref="H10:I10"/>
    <mergeCell ref="Y10:Z10"/>
    <mergeCell ref="AA10:AB10"/>
    <mergeCell ref="AE10:AF10"/>
    <mergeCell ref="F10:G10"/>
    <mergeCell ref="AC10:AD10"/>
    <mergeCell ref="P10:Q10"/>
    <mergeCell ref="R10:S10"/>
    <mergeCell ref="T10:U10"/>
  </mergeCells>
  <printOptions horizontalCentered="1"/>
  <pageMargins left="0.78740157480314965" right="0.78740157480314965" top="0.78740157480314965" bottom="0.78740157480314965" header="0.39370078740157483" footer="0.39370078740157483"/>
  <pageSetup scale="75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103"/>
  <sheetViews>
    <sheetView showGridLines="0" zoomScaleNormal="100" workbookViewId="0">
      <pane xSplit="1" ySplit="11" topLeftCell="B12" activePane="bottomRight" state="frozen"/>
      <selection sqref="A1:XFD1"/>
      <selection pane="topRight" sqref="A1:XFD1"/>
      <selection pane="bottomLeft" sqref="A1:XFD1"/>
      <selection pane="bottomRight" sqref="A1:AQ1"/>
    </sheetView>
  </sheetViews>
  <sheetFormatPr baseColWidth="10" defaultColWidth="11.42578125" defaultRowHeight="12.75"/>
  <cols>
    <col min="1" max="1" width="32.42578125" style="54" customWidth="1"/>
    <col min="2" max="2" width="8.7109375" style="54" customWidth="1"/>
    <col min="3" max="3" width="2.7109375" style="117" customWidth="1"/>
    <col min="4" max="4" width="8.7109375" style="54" customWidth="1"/>
    <col min="5" max="5" width="2.7109375" style="117" customWidth="1"/>
    <col min="6" max="6" width="8.7109375" style="54" customWidth="1"/>
    <col min="7" max="7" width="2.7109375" style="117" customWidth="1"/>
    <col min="8" max="8" width="8.7109375" style="54" customWidth="1"/>
    <col min="9" max="9" width="2.7109375" style="117" customWidth="1"/>
    <col min="10" max="10" width="8.7109375" style="117" customWidth="1"/>
    <col min="11" max="11" width="2.7109375" style="117" customWidth="1"/>
    <col min="12" max="12" width="8.7109375" style="117" customWidth="1"/>
    <col min="13" max="13" width="2.7109375" style="117" customWidth="1"/>
    <col min="14" max="14" width="8.7109375" style="117" customWidth="1"/>
    <col min="15" max="15" width="2.7109375" style="117" customWidth="1"/>
    <col min="16" max="16" width="8.7109375" style="117" customWidth="1"/>
    <col min="17" max="17" width="2.7109375" style="117" customWidth="1"/>
    <col min="18" max="18" width="9.140625" style="117" customWidth="1"/>
    <col min="19" max="19" width="2.7109375" style="117" customWidth="1"/>
    <col min="20" max="20" width="9.140625" style="117" customWidth="1"/>
    <col min="21" max="21" width="2.7109375" style="117" customWidth="1"/>
    <col min="22" max="22" width="9.140625" style="117" customWidth="1"/>
    <col min="23" max="23" width="2.7109375" style="117" customWidth="1"/>
    <col min="24" max="24" width="1.7109375" style="54" customWidth="1"/>
    <col min="25" max="25" width="8.7109375" style="54" customWidth="1"/>
    <col min="26" max="26" width="2.7109375" style="54" customWidth="1"/>
    <col min="27" max="27" width="8.7109375" style="54" customWidth="1"/>
    <col min="28" max="28" width="2.7109375" style="54" customWidth="1"/>
    <col min="29" max="29" width="8.7109375" style="54" customWidth="1"/>
    <col min="30" max="30" width="2.7109375" style="54" customWidth="1"/>
    <col min="31" max="31" width="8.7109375" style="54" customWidth="1"/>
    <col min="32" max="32" width="2.7109375" style="54" customWidth="1"/>
    <col min="33" max="33" width="8.7109375" style="117" customWidth="1"/>
    <col min="34" max="34" width="2.7109375" style="117" customWidth="1"/>
    <col min="35" max="35" width="8.7109375" style="117" customWidth="1"/>
    <col min="36" max="36" width="2.7109375" style="117" customWidth="1"/>
    <col min="37" max="37" width="8.7109375" style="54" customWidth="1"/>
    <col min="38" max="38" width="2.7109375" style="54" customWidth="1"/>
    <col min="39" max="39" width="8.7109375" style="54" customWidth="1"/>
    <col min="40" max="41" width="2.7109375" style="54" customWidth="1"/>
    <col min="42" max="42" width="7.28515625" style="54" customWidth="1"/>
    <col min="43" max="43" width="2.7109375" style="54" customWidth="1"/>
    <col min="44" max="44" width="7.28515625" style="54" customWidth="1"/>
    <col min="45" max="45" width="2.7109375" style="54" customWidth="1"/>
    <col min="46" max="46" width="7.28515625" style="54" customWidth="1"/>
    <col min="47" max="47" width="2.7109375" style="54" customWidth="1"/>
    <col min="48" max="16384" width="11.42578125" style="54"/>
  </cols>
  <sheetData>
    <row r="1" spans="1:47" ht="30" customHeight="1">
      <c r="A1" s="416" t="s">
        <v>228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</row>
    <row r="2" spans="1:47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28"/>
      <c r="Y2" s="27"/>
      <c r="Z2" s="27"/>
      <c r="AA2" s="2"/>
      <c r="AB2" s="2"/>
      <c r="AC2" s="2"/>
      <c r="AD2" s="2"/>
      <c r="AE2" s="2"/>
      <c r="AF2" s="2"/>
      <c r="AG2" s="114"/>
      <c r="AH2" s="114"/>
      <c r="AI2" s="114"/>
      <c r="AJ2" s="114"/>
      <c r="AM2" s="294"/>
      <c r="AN2" s="294"/>
      <c r="AO2" s="294"/>
      <c r="AP2" s="294"/>
      <c r="AQ2" s="294"/>
      <c r="AR2" s="294"/>
      <c r="AS2" s="294"/>
      <c r="AT2" s="294"/>
      <c r="AU2" s="294"/>
    </row>
    <row r="3" spans="1:47" s="4" customFormat="1" ht="6.6" customHeight="1">
      <c r="A3" s="192"/>
      <c r="B3" s="193"/>
      <c r="C3" s="194"/>
      <c r="D3" s="195"/>
      <c r="E3" s="194"/>
      <c r="F3" s="195"/>
      <c r="G3" s="194"/>
      <c r="H3" s="195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5"/>
      <c r="Y3" s="193"/>
      <c r="Z3" s="193"/>
      <c r="AA3" s="192"/>
      <c r="AB3" s="192"/>
      <c r="AC3" s="192"/>
      <c r="AD3" s="192"/>
      <c r="AE3" s="192"/>
      <c r="AF3" s="192"/>
      <c r="AG3" s="194"/>
      <c r="AH3" s="194"/>
      <c r="AI3" s="194"/>
      <c r="AJ3" s="194"/>
      <c r="AK3" s="194"/>
      <c r="AL3" s="194"/>
      <c r="AM3" s="201"/>
      <c r="AN3" s="201"/>
      <c r="AO3" s="201"/>
      <c r="AP3" s="201"/>
      <c r="AQ3" s="201"/>
      <c r="AR3" s="201"/>
      <c r="AS3" s="201"/>
      <c r="AT3" s="201"/>
      <c r="AU3" s="201"/>
    </row>
    <row r="4" spans="1:47" s="4" customFormat="1" ht="12.75" customHeight="1">
      <c r="A4" s="415" t="s">
        <v>44</v>
      </c>
      <c r="B4" s="413" t="s">
        <v>173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346"/>
      <c r="AP4" s="346"/>
      <c r="AQ4" s="346"/>
      <c r="AR4" s="395"/>
      <c r="AS4" s="395"/>
      <c r="AT4" s="402"/>
      <c r="AU4" s="402"/>
    </row>
    <row r="5" spans="1:47" s="4" customFormat="1" ht="6.6" customHeight="1">
      <c r="A5" s="415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8"/>
      <c r="Y5" s="196"/>
      <c r="Z5" s="196"/>
      <c r="AA5" s="199"/>
      <c r="AB5" s="199"/>
      <c r="AC5" s="199"/>
      <c r="AD5" s="199"/>
      <c r="AE5" s="199"/>
      <c r="AF5" s="199"/>
      <c r="AG5" s="197"/>
      <c r="AH5" s="197"/>
      <c r="AI5" s="197"/>
      <c r="AJ5" s="197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</row>
    <row r="6" spans="1:47" s="4" customFormat="1" ht="6.6" customHeight="1">
      <c r="A6" s="415"/>
      <c r="B6" s="286"/>
      <c r="C6" s="201"/>
      <c r="D6" s="296"/>
      <c r="E6" s="201"/>
      <c r="F6" s="296"/>
      <c r="G6" s="201"/>
      <c r="H6" s="296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96"/>
      <c r="Y6" s="286"/>
      <c r="Z6" s="286"/>
      <c r="AA6" s="203"/>
      <c r="AB6" s="203"/>
      <c r="AC6" s="203"/>
      <c r="AD6" s="203"/>
      <c r="AE6" s="203"/>
      <c r="AF6" s="203"/>
      <c r="AG6" s="201"/>
      <c r="AH6" s="201"/>
      <c r="AI6" s="201"/>
      <c r="AJ6" s="201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</row>
    <row r="7" spans="1:47" s="4" customFormat="1" ht="12" customHeight="1">
      <c r="A7" s="415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394"/>
      <c r="U7" s="394"/>
      <c r="V7" s="404"/>
      <c r="W7" s="404"/>
      <c r="X7" s="204"/>
      <c r="Y7" s="409" t="s">
        <v>88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</row>
    <row r="8" spans="1:47" s="4" customFormat="1" ht="6.6" customHeight="1">
      <c r="A8" s="415"/>
      <c r="B8" s="206"/>
      <c r="C8" s="207"/>
      <c r="D8" s="206"/>
      <c r="E8" s="214"/>
      <c r="F8" s="206"/>
      <c r="G8" s="214"/>
      <c r="H8" s="206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04"/>
      <c r="Y8" s="206"/>
      <c r="Z8" s="206"/>
      <c r="AA8" s="206"/>
      <c r="AB8" s="206"/>
      <c r="AC8" s="206"/>
      <c r="AD8" s="206"/>
      <c r="AE8" s="206"/>
      <c r="AF8" s="206"/>
      <c r="AG8" s="214"/>
      <c r="AH8" s="214"/>
      <c r="AI8" s="214"/>
      <c r="AJ8" s="214"/>
      <c r="AK8" s="289"/>
      <c r="AL8" s="289"/>
      <c r="AM8" s="291"/>
      <c r="AN8" s="291"/>
      <c r="AO8" s="291"/>
      <c r="AP8" s="291"/>
      <c r="AQ8" s="291"/>
      <c r="AR8" s="291"/>
      <c r="AS8" s="291"/>
      <c r="AT8" s="291"/>
      <c r="AU8" s="291"/>
    </row>
    <row r="9" spans="1:47" s="4" customFormat="1" ht="6.6" customHeight="1">
      <c r="A9" s="415"/>
      <c r="B9" s="285"/>
      <c r="C9" s="209"/>
      <c r="D9" s="285"/>
      <c r="E9" s="208"/>
      <c r="F9" s="285"/>
      <c r="G9" s="208"/>
      <c r="H9" s="285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4"/>
      <c r="Y9" s="285"/>
      <c r="Z9" s="285"/>
      <c r="AA9" s="285"/>
      <c r="AB9" s="285"/>
      <c r="AC9" s="285"/>
      <c r="AD9" s="285"/>
      <c r="AE9" s="285"/>
      <c r="AF9" s="285"/>
      <c r="AG9" s="208"/>
      <c r="AH9" s="208"/>
      <c r="AI9" s="208"/>
      <c r="AJ9" s="208"/>
      <c r="AK9" s="211"/>
      <c r="AL9" s="211"/>
      <c r="AM9" s="208"/>
      <c r="AN9" s="208"/>
      <c r="AO9" s="208"/>
      <c r="AP9" s="208"/>
      <c r="AQ9" s="208"/>
      <c r="AR9" s="208"/>
      <c r="AS9" s="208"/>
      <c r="AT9" s="208"/>
      <c r="AU9" s="208"/>
    </row>
    <row r="10" spans="1:47" s="4" customFormat="1" ht="12.75" customHeight="1">
      <c r="A10" s="415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407">
        <v>2018</v>
      </c>
      <c r="U10" s="407"/>
      <c r="V10" s="407">
        <v>2019</v>
      </c>
      <c r="W10" s="407"/>
      <c r="X10" s="204"/>
      <c r="Y10" s="407">
        <v>2009</v>
      </c>
      <c r="Z10" s="407"/>
      <c r="AA10" s="407">
        <v>2010</v>
      </c>
      <c r="AB10" s="407"/>
      <c r="AC10" s="407">
        <v>2011</v>
      </c>
      <c r="AD10" s="407"/>
      <c r="AE10" s="407">
        <v>2012</v>
      </c>
      <c r="AF10" s="407"/>
      <c r="AG10" s="407">
        <v>2013</v>
      </c>
      <c r="AH10" s="407"/>
      <c r="AI10" s="407">
        <v>2014</v>
      </c>
      <c r="AJ10" s="407"/>
      <c r="AK10" s="407">
        <v>2015</v>
      </c>
      <c r="AL10" s="407"/>
      <c r="AM10" s="407">
        <v>2016</v>
      </c>
      <c r="AN10" s="407"/>
      <c r="AO10" s="344"/>
      <c r="AP10" s="407">
        <v>2017</v>
      </c>
      <c r="AQ10" s="407"/>
      <c r="AR10" s="407">
        <v>2018</v>
      </c>
      <c r="AS10" s="407"/>
      <c r="AT10" s="407">
        <v>2019</v>
      </c>
      <c r="AU10" s="407"/>
    </row>
    <row r="11" spans="1:47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3"/>
      <c r="Y11" s="213"/>
      <c r="Z11" s="213"/>
      <c r="AA11" s="213"/>
      <c r="AB11" s="213"/>
      <c r="AC11" s="213"/>
      <c r="AD11" s="213"/>
      <c r="AE11" s="213"/>
      <c r="AF11" s="213"/>
      <c r="AG11" s="214"/>
      <c r="AH11" s="214"/>
      <c r="AI11" s="214"/>
      <c r="AJ11" s="214"/>
      <c r="AK11" s="214"/>
      <c r="AL11" s="214"/>
      <c r="AM11" s="214"/>
      <c r="AN11" s="214"/>
      <c r="AO11" s="208"/>
      <c r="AP11" s="214"/>
      <c r="AQ11" s="214"/>
      <c r="AR11" s="214"/>
      <c r="AS11" s="214"/>
      <c r="AT11" s="214"/>
      <c r="AU11" s="214"/>
    </row>
    <row r="12" spans="1:47" s="1" customFormat="1" ht="6.6" customHeight="1">
      <c r="A12" s="29"/>
      <c r="B12" s="82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30"/>
      <c r="Y12" s="30"/>
      <c r="Z12" s="30"/>
      <c r="AG12" s="85"/>
      <c r="AH12" s="85"/>
      <c r="AI12" s="85"/>
      <c r="AJ12" s="85"/>
    </row>
    <row r="13" spans="1:47" s="22" customFormat="1" ht="12">
      <c r="A13" s="215" t="s">
        <v>131</v>
      </c>
      <c r="B13" s="185">
        <v>20561.371275738256</v>
      </c>
      <c r="C13" s="186"/>
      <c r="D13" s="185">
        <v>18596.490175665298</v>
      </c>
      <c r="E13" s="186"/>
      <c r="F13" s="185">
        <v>20025.812946142021</v>
      </c>
      <c r="G13" s="186"/>
      <c r="H13" s="185">
        <v>48623</v>
      </c>
      <c r="I13" s="186"/>
      <c r="J13" s="185">
        <v>59392</v>
      </c>
      <c r="K13" s="186"/>
      <c r="L13" s="185">
        <f>L15</f>
        <v>70081</v>
      </c>
      <c r="M13" s="185"/>
      <c r="N13" s="185">
        <f t="shared" ref="N13:R13" si="0">N15</f>
        <v>42162</v>
      </c>
      <c r="O13" s="185"/>
      <c r="P13" s="185">
        <f t="shared" si="0"/>
        <v>50930.580798800002</v>
      </c>
      <c r="Q13" s="186"/>
      <c r="R13" s="185">
        <f t="shared" si="0"/>
        <v>37937.84920166884</v>
      </c>
      <c r="S13" s="186"/>
      <c r="T13" s="185">
        <f t="shared" ref="T13:V13" si="1">T15</f>
        <v>45703</v>
      </c>
      <c r="U13" s="186"/>
      <c r="V13" s="185">
        <f t="shared" si="1"/>
        <v>47544.398498469942</v>
      </c>
      <c r="W13" s="186"/>
      <c r="X13" s="217"/>
      <c r="Y13" s="218"/>
      <c r="Z13" s="218"/>
      <c r="AA13" s="217"/>
      <c r="AB13" s="217"/>
      <c r="AC13" s="217"/>
      <c r="AD13" s="217"/>
      <c r="AE13" s="217"/>
      <c r="AF13" s="217"/>
      <c r="AG13" s="186"/>
      <c r="AH13" s="186"/>
      <c r="AI13" s="186"/>
      <c r="AJ13" s="186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</row>
    <row r="14" spans="1:47" s="4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83"/>
      <c r="AH14" s="83"/>
      <c r="AI14" s="83"/>
      <c r="AJ14" s="83"/>
    </row>
    <row r="15" spans="1:47" s="22" customFormat="1" ht="24">
      <c r="A15" s="169" t="s">
        <v>199</v>
      </c>
      <c r="B15" s="75">
        <v>20561.371275738256</v>
      </c>
      <c r="C15" s="84"/>
      <c r="D15" s="75">
        <v>18596.490175665298</v>
      </c>
      <c r="E15" s="84"/>
      <c r="F15" s="75">
        <v>20025.812946142021</v>
      </c>
      <c r="G15" s="84"/>
      <c r="H15" s="75">
        <v>48623</v>
      </c>
      <c r="I15" s="84"/>
      <c r="J15" s="75">
        <v>59392</v>
      </c>
      <c r="K15" s="84"/>
      <c r="L15" s="75">
        <f>SUM(L16:L24)</f>
        <v>70081</v>
      </c>
      <c r="M15" s="75"/>
      <c r="N15" s="75">
        <f t="shared" ref="N15:R15" si="2">SUM(N16:N24)</f>
        <v>42162</v>
      </c>
      <c r="O15" s="75"/>
      <c r="P15" s="75">
        <f t="shared" si="2"/>
        <v>50930.580798800002</v>
      </c>
      <c r="Q15" s="84"/>
      <c r="R15" s="75">
        <f t="shared" si="2"/>
        <v>37937.84920166884</v>
      </c>
      <c r="S15" s="84"/>
      <c r="T15" s="75">
        <f t="shared" ref="T15:V15" si="3">SUM(T16:T24)</f>
        <v>45703</v>
      </c>
      <c r="U15" s="84"/>
      <c r="V15" s="75">
        <f>SUM(V16:V24)</f>
        <v>47544.398498469942</v>
      </c>
      <c r="W15" s="84"/>
      <c r="X15" s="5"/>
      <c r="Y15" s="120">
        <v>100</v>
      </c>
      <c r="Z15" s="120"/>
      <c r="AA15" s="120">
        <v>99.999999999999986</v>
      </c>
      <c r="AB15" s="120"/>
      <c r="AC15" s="120">
        <v>100.00000000000001</v>
      </c>
      <c r="AD15" s="120"/>
      <c r="AE15" s="104">
        <v>100</v>
      </c>
      <c r="AF15" s="120"/>
      <c r="AG15" s="104">
        <v>100</v>
      </c>
      <c r="AH15" s="84"/>
      <c r="AI15" s="104">
        <f>SUM(AI16:AI23)</f>
        <v>100</v>
      </c>
      <c r="AJ15" s="104"/>
      <c r="AK15" s="104">
        <f>SUM(AK16:AK23)</f>
        <v>100</v>
      </c>
      <c r="AL15" s="104"/>
      <c r="AM15" s="104">
        <f t="shared" ref="AM15" si="4">SUM(AM16:AM23)</f>
        <v>100.00000000000001</v>
      </c>
      <c r="AP15" s="104">
        <f>SUM(AP16:AP23)</f>
        <v>100</v>
      </c>
      <c r="AR15" s="104">
        <f>SUM(AR16:AR23)</f>
        <v>99.999999999999986</v>
      </c>
      <c r="AT15" s="104">
        <f>SUM(AT16:AT23)</f>
        <v>100</v>
      </c>
    </row>
    <row r="16" spans="1:47" s="4" customFormat="1" ht="12">
      <c r="A16" s="49" t="s">
        <v>107</v>
      </c>
      <c r="B16" s="76">
        <v>6268.4515587556016</v>
      </c>
      <c r="C16" s="141"/>
      <c r="D16" s="76">
        <v>5286.3880486483067</v>
      </c>
      <c r="E16" s="87"/>
      <c r="F16" s="76">
        <v>6579.0701225789735</v>
      </c>
      <c r="G16" s="141"/>
      <c r="H16" s="76">
        <v>15609</v>
      </c>
      <c r="I16" s="141"/>
      <c r="J16" s="76">
        <v>12155.803942123661</v>
      </c>
      <c r="K16" s="76"/>
      <c r="L16" s="76">
        <v>14269</v>
      </c>
      <c r="M16" s="76"/>
      <c r="N16" s="76">
        <v>10705</v>
      </c>
      <c r="O16" s="76"/>
      <c r="P16" s="76">
        <v>13686.90711</v>
      </c>
      <c r="Q16" s="76"/>
      <c r="R16" s="76">
        <v>9021.5450707109794</v>
      </c>
      <c r="S16" s="76"/>
      <c r="T16" s="76">
        <v>8436</v>
      </c>
      <c r="U16" s="76"/>
      <c r="V16" s="76">
        <v>11429.486435509969</v>
      </c>
      <c r="W16" s="76"/>
      <c r="X16" s="35"/>
      <c r="Y16" s="102">
        <v>31.937596123582395</v>
      </c>
      <c r="Z16" s="98"/>
      <c r="AA16" s="102">
        <v>31.041418184864376</v>
      </c>
      <c r="AB16" s="102"/>
      <c r="AC16" s="102">
        <v>34.943346847944248</v>
      </c>
      <c r="AD16" s="102"/>
      <c r="AE16" s="100">
        <v>32.891520566419416</v>
      </c>
      <c r="AF16" s="102"/>
      <c r="AG16" s="100">
        <v>21.844058293949576</v>
      </c>
      <c r="AH16" s="100"/>
      <c r="AI16" s="100">
        <f>L16/SUM($L$16:$L$23)*100</f>
        <v>22.099182257464996</v>
      </c>
      <c r="AJ16" s="100"/>
      <c r="AK16" s="100">
        <f>N16/SUM($N$16:$N$23)*100</f>
        <v>27.059477768509389</v>
      </c>
      <c r="AL16" s="100"/>
      <c r="AM16" s="100">
        <f>P16/SUM($P$16:$P$23)*100</f>
        <v>28.472214318380306</v>
      </c>
      <c r="AP16" s="100">
        <f>R16/SUM($R$16:$R$23)*100</f>
        <v>25.094646213817956</v>
      </c>
      <c r="AR16" s="100">
        <f>T16/SUM(T$16:T$23)*100</f>
        <v>20.504095471890725</v>
      </c>
      <c r="AT16" s="100">
        <f>V16/SUM(V$16:V$23)*100</f>
        <v>27.163562338647306</v>
      </c>
    </row>
    <row r="17" spans="1:46" s="4" customFormat="1" ht="12">
      <c r="A17" s="49" t="s">
        <v>108</v>
      </c>
      <c r="B17" s="76">
        <v>963.74040714300065</v>
      </c>
      <c r="C17" s="140"/>
      <c r="D17" s="76">
        <v>1284.9665666861893</v>
      </c>
      <c r="E17" s="87"/>
      <c r="F17" s="76">
        <v>2282.2674798831745</v>
      </c>
      <c r="G17" s="140"/>
      <c r="H17" s="76">
        <v>3294</v>
      </c>
      <c r="I17" s="140"/>
      <c r="J17" s="76">
        <v>4298.9141787670023</v>
      </c>
      <c r="K17" s="76"/>
      <c r="L17" s="76">
        <v>3251</v>
      </c>
      <c r="M17" s="76"/>
      <c r="N17" s="76">
        <v>1932</v>
      </c>
      <c r="O17" s="76"/>
      <c r="P17" s="76">
        <v>1525.1580300000001</v>
      </c>
      <c r="Q17" s="76"/>
      <c r="R17" s="76">
        <v>1116.3509925152935</v>
      </c>
      <c r="S17" s="76"/>
      <c r="T17" s="76">
        <v>1698</v>
      </c>
      <c r="U17" s="76"/>
      <c r="V17" s="76">
        <v>959.39374336000014</v>
      </c>
      <c r="W17" s="76" t="s">
        <v>76</v>
      </c>
      <c r="X17" s="35"/>
      <c r="Y17" s="102">
        <v>4.9102320729140807</v>
      </c>
      <c r="Z17" s="98"/>
      <c r="AA17" s="102">
        <v>7.5452623195670059</v>
      </c>
      <c r="AB17" s="102"/>
      <c r="AC17" s="102">
        <v>12.121783574800936</v>
      </c>
      <c r="AD17" s="102"/>
      <c r="AE17" s="100">
        <v>6.9411665542818604</v>
      </c>
      <c r="AF17" s="102"/>
      <c r="AG17" s="100">
        <v>7.725206203166274</v>
      </c>
      <c r="AH17" s="100"/>
      <c r="AI17" s="100">
        <f t="shared" ref="AI17:AI23" si="5">L17/SUM($L$16:$L$23)*100</f>
        <v>5.0350018585057619</v>
      </c>
      <c r="AJ17" s="100"/>
      <c r="AK17" s="100">
        <f t="shared" ref="AK17:AK23" si="6">N17/SUM($N$16:$N$23)*100</f>
        <v>4.8835974823689998</v>
      </c>
      <c r="AL17" s="100"/>
      <c r="AM17" s="100">
        <f t="shared" ref="AM17:AM22" si="7">P17/SUM($P$16:$P$23)*100</f>
        <v>3.1727128671627769</v>
      </c>
      <c r="AP17" s="100">
        <f t="shared" ref="AP17:AP21" si="8">R17/SUM($R$16:$R$23)*100</f>
        <v>3.1052810785778227</v>
      </c>
      <c r="AR17" s="100">
        <f t="shared" ref="AR17:AR22" si="9">T17/SUM(T$16:T$23)*100</f>
        <v>4.127069003232628</v>
      </c>
      <c r="AT17" s="100">
        <f>V17/SUM(V$16:V$23)*100</f>
        <v>2.280115725418836</v>
      </c>
    </row>
    <row r="18" spans="1:46" s="4" customFormat="1" ht="12">
      <c r="A18" s="49" t="s">
        <v>109</v>
      </c>
      <c r="B18" s="76">
        <v>5074.8362765347974</v>
      </c>
      <c r="C18" s="141"/>
      <c r="D18" s="76">
        <v>5211.1735657411091</v>
      </c>
      <c r="E18" s="87"/>
      <c r="F18" s="76">
        <v>4761.2645156951212</v>
      </c>
      <c r="G18" s="141"/>
      <c r="H18" s="76">
        <v>10508</v>
      </c>
      <c r="I18" s="141"/>
      <c r="J18" s="76">
        <v>13965.465751515045</v>
      </c>
      <c r="K18" s="76"/>
      <c r="L18" s="76">
        <v>14715</v>
      </c>
      <c r="M18" s="76"/>
      <c r="N18" s="76">
        <v>10372</v>
      </c>
      <c r="O18" s="76"/>
      <c r="P18" s="76">
        <v>12750.184999999999</v>
      </c>
      <c r="Q18" s="76"/>
      <c r="R18" s="76">
        <v>8103.3373884961966</v>
      </c>
      <c r="S18" s="76"/>
      <c r="T18" s="76">
        <v>10815</v>
      </c>
      <c r="U18" s="76"/>
      <c r="V18" s="76">
        <v>11723.435694149986</v>
      </c>
      <c r="W18" s="76"/>
      <c r="X18" s="35"/>
      <c r="Y18" s="102">
        <v>25.856157597148034</v>
      </c>
      <c r="Z18" s="98"/>
      <c r="AA18" s="102">
        <v>30.599762332892329</v>
      </c>
      <c r="AB18" s="102"/>
      <c r="AC18" s="102">
        <v>25.288454797853049</v>
      </c>
      <c r="AD18" s="102"/>
      <c r="AE18" s="100">
        <v>22.14261631827377</v>
      </c>
      <c r="AF18" s="102"/>
      <c r="AG18" s="100">
        <v>25.096587539758126</v>
      </c>
      <c r="AH18" s="100"/>
      <c r="AI18" s="100">
        <f t="shared" si="5"/>
        <v>22.789926898773384</v>
      </c>
      <c r="AJ18" s="100"/>
      <c r="AK18" s="100">
        <f t="shared" si="6"/>
        <v>26.217739693132124</v>
      </c>
      <c r="AL18" s="100"/>
      <c r="AM18" s="100">
        <f t="shared" si="7"/>
        <v>26.523596383127479</v>
      </c>
      <c r="AP18" s="100">
        <f t="shared" si="8"/>
        <v>22.540527517365685</v>
      </c>
      <c r="AR18" s="100">
        <f t="shared" si="9"/>
        <v>26.28636706122548</v>
      </c>
      <c r="AT18" s="100">
        <f>V18/SUM(V$16:V$23)*100</f>
        <v>27.862168444575197</v>
      </c>
    </row>
    <row r="19" spans="1:46" s="4" customFormat="1" ht="12">
      <c r="A19" s="49" t="s">
        <v>110</v>
      </c>
      <c r="B19" s="76">
        <v>1822.059302088232</v>
      </c>
      <c r="C19" s="140"/>
      <c r="D19" s="76">
        <v>2853.2347484856869</v>
      </c>
      <c r="E19" s="87"/>
      <c r="F19" s="76">
        <v>2134.2390184047931</v>
      </c>
      <c r="G19" s="140"/>
      <c r="H19" s="76">
        <v>3952</v>
      </c>
      <c r="I19" s="140"/>
      <c r="J19" s="76">
        <v>4788.4062424843032</v>
      </c>
      <c r="K19" s="76"/>
      <c r="L19" s="76">
        <v>5937</v>
      </c>
      <c r="M19" s="76"/>
      <c r="N19" s="76">
        <v>4740</v>
      </c>
      <c r="O19" s="76"/>
      <c r="P19" s="76">
        <v>5217.7412119999999</v>
      </c>
      <c r="Q19" s="76"/>
      <c r="R19" s="76">
        <v>4207.5702155110675</v>
      </c>
      <c r="S19" s="76"/>
      <c r="T19" s="76">
        <v>7702</v>
      </c>
      <c r="U19" s="76"/>
      <c r="V19" s="76">
        <v>5970.978748049999</v>
      </c>
      <c r="W19" s="76"/>
      <c r="X19" s="35"/>
      <c r="Y19" s="102">
        <v>9.2833443088555256</v>
      </c>
      <c r="Z19" s="98"/>
      <c r="AA19" s="102">
        <v>16.754058194796521</v>
      </c>
      <c r="AB19" s="102"/>
      <c r="AC19" s="102">
        <v>11.335561543961875</v>
      </c>
      <c r="AD19" s="102"/>
      <c r="AE19" s="100">
        <v>8.3277140930546203</v>
      </c>
      <c r="AF19" s="102"/>
      <c r="AG19" s="100">
        <v>8.603928192779744</v>
      </c>
      <c r="AH19" s="100"/>
      <c r="AI19" s="100">
        <f t="shared" si="5"/>
        <v>9.1949572543674893</v>
      </c>
      <c r="AJ19" s="100"/>
      <c r="AK19" s="100">
        <f t="shared" si="6"/>
        <v>11.981496928793508</v>
      </c>
      <c r="AL19" s="100"/>
      <c r="AM19" s="100">
        <f>P19/SUM($P$16:$P$23)*100</f>
        <v>10.854215992842329</v>
      </c>
      <c r="AP19" s="100">
        <f t="shared" si="8"/>
        <v>11.703924898723226</v>
      </c>
      <c r="AR19" s="100">
        <f t="shared" si="9"/>
        <v>18.720073888632331</v>
      </c>
      <c r="AT19" s="100">
        <f>V19/SUM(V$16:V$23)*100</f>
        <v>14.190756020452596</v>
      </c>
    </row>
    <row r="20" spans="1:46" s="4" customFormat="1" ht="12">
      <c r="A20" s="49" t="s">
        <v>111</v>
      </c>
      <c r="B20" s="76">
        <v>82.226879110328653</v>
      </c>
      <c r="C20" s="140" t="s">
        <v>76</v>
      </c>
      <c r="D20" s="76">
        <v>37.969696161538465</v>
      </c>
      <c r="E20" s="140" t="s">
        <v>76</v>
      </c>
      <c r="F20" s="76">
        <v>92.260448829180547</v>
      </c>
      <c r="G20" s="235" t="s">
        <v>76</v>
      </c>
      <c r="H20" s="76">
        <v>228</v>
      </c>
      <c r="I20" s="235" t="s">
        <v>76</v>
      </c>
      <c r="J20" s="76">
        <v>596.12629831339018</v>
      </c>
      <c r="K20" s="76"/>
      <c r="L20" s="76">
        <v>418</v>
      </c>
      <c r="M20" s="76" t="s">
        <v>76</v>
      </c>
      <c r="N20" s="76">
        <v>349</v>
      </c>
      <c r="O20" s="76" t="s">
        <v>76</v>
      </c>
      <c r="P20" s="76">
        <v>590.05273780000005</v>
      </c>
      <c r="Q20" s="76"/>
      <c r="R20" s="76">
        <v>293.72077165180531</v>
      </c>
      <c r="S20" s="76" t="s">
        <v>76</v>
      </c>
      <c r="T20" s="76">
        <v>595</v>
      </c>
      <c r="U20" s="76" t="s">
        <v>76</v>
      </c>
      <c r="V20" s="76">
        <v>163.66274053999999</v>
      </c>
      <c r="W20" s="76" t="s">
        <v>76</v>
      </c>
      <c r="X20" s="35"/>
      <c r="Y20" s="102">
        <v>0.41894379033051726</v>
      </c>
      <c r="Z20" s="98"/>
      <c r="AA20" s="102">
        <v>0.22295624272302972</v>
      </c>
      <c r="AB20" s="102"/>
      <c r="AC20" s="102">
        <v>0.49002196415582716</v>
      </c>
      <c r="AD20" s="102"/>
      <c r="AE20" s="100">
        <v>0.48044504383007419</v>
      </c>
      <c r="AF20" s="102"/>
      <c r="AG20" s="100">
        <v>1.0709985803877877</v>
      </c>
      <c r="AH20" s="100"/>
      <c r="AI20" s="100">
        <f t="shared" si="5"/>
        <v>0.64737950687647128</v>
      </c>
      <c r="AJ20" s="100"/>
      <c r="AK20" s="100">
        <f t="shared" si="6"/>
        <v>0.8821819468668638</v>
      </c>
      <c r="AL20" s="100"/>
      <c r="AM20" s="100">
        <f t="shared" si="7"/>
        <v>1.227458320186456</v>
      </c>
      <c r="AP20" s="100">
        <f t="shared" si="8"/>
        <v>0.81702400115269591</v>
      </c>
      <c r="AR20" s="100">
        <f t="shared" si="9"/>
        <v>1.4461755341127287</v>
      </c>
      <c r="AT20" s="100">
        <f>V20/SUM(V$16:V$23)*100</f>
        <v>0.38896437563109015</v>
      </c>
    </row>
    <row r="21" spans="1:46" s="4" customFormat="1" ht="12">
      <c r="A21" s="49" t="s">
        <v>112</v>
      </c>
      <c r="B21" s="76">
        <v>5220.2396736578985</v>
      </c>
      <c r="C21" s="83"/>
      <c r="D21" s="76">
        <v>1975.4289447006281</v>
      </c>
      <c r="E21" s="83"/>
      <c r="F21" s="76">
        <v>2774.3960812753753</v>
      </c>
      <c r="G21" s="235"/>
      <c r="H21" s="76">
        <v>9609</v>
      </c>
      <c r="I21" s="235"/>
      <c r="J21" s="76">
        <v>9527.2372487960201</v>
      </c>
      <c r="K21" s="76"/>
      <c r="L21" s="76">
        <v>3301</v>
      </c>
      <c r="M21" s="76"/>
      <c r="N21" s="76">
        <v>2259</v>
      </c>
      <c r="O21" s="76"/>
      <c r="P21" s="76">
        <v>3507.0385209999999</v>
      </c>
      <c r="Q21" s="76"/>
      <c r="R21" s="76">
        <v>2289.2790832990395</v>
      </c>
      <c r="S21" s="76"/>
      <c r="T21" s="76">
        <v>2811</v>
      </c>
      <c r="U21" s="76"/>
      <c r="V21" s="76">
        <v>1750.9445645200001</v>
      </c>
      <c r="W21" s="76"/>
      <c r="X21" s="5"/>
      <c r="Y21" s="102">
        <v>26.596984088154109</v>
      </c>
      <c r="Z21" s="98"/>
      <c r="AA21" s="102">
        <v>11.599624432152055</v>
      </c>
      <c r="AB21" s="102"/>
      <c r="AC21" s="102">
        <v>14.735621106828997</v>
      </c>
      <c r="AD21" s="102"/>
      <c r="AE21" s="100">
        <v>20.248229939312203</v>
      </c>
      <c r="AF21" s="102"/>
      <c r="AG21" s="100">
        <v>17.119804488849756</v>
      </c>
      <c r="AH21" s="100"/>
      <c r="AI21" s="100">
        <f t="shared" si="5"/>
        <v>5.1124395985627551</v>
      </c>
      <c r="AJ21" s="100"/>
      <c r="AK21" s="100">
        <f t="shared" si="6"/>
        <v>5.7101691059376662</v>
      </c>
      <c r="AL21" s="100"/>
      <c r="AM21" s="100">
        <f t="shared" si="7"/>
        <v>7.2955234948421808</v>
      </c>
      <c r="AP21" s="100">
        <f t="shared" si="8"/>
        <v>6.3679389982314207</v>
      </c>
      <c r="AR21" s="100">
        <f t="shared" si="9"/>
        <v>6.8322679435140854</v>
      </c>
      <c r="AT21" s="100">
        <f>V21/SUM(V$16:V$23)*100</f>
        <v>4.1613323659133012</v>
      </c>
    </row>
    <row r="22" spans="1:46" s="4" customFormat="1" ht="12">
      <c r="A22" s="49" t="s">
        <v>67</v>
      </c>
      <c r="B22" s="76">
        <v>160.32856819661731</v>
      </c>
      <c r="C22" s="140" t="s">
        <v>76</v>
      </c>
      <c r="D22" s="76">
        <v>207.65591611576923</v>
      </c>
      <c r="E22" s="140" t="s">
        <v>76</v>
      </c>
      <c r="F22" s="76">
        <v>141.64971590267697</v>
      </c>
      <c r="G22" s="235" t="s">
        <v>76</v>
      </c>
      <c r="H22" s="76">
        <v>4111</v>
      </c>
      <c r="I22" s="235"/>
      <c r="J22" s="76">
        <v>10241.785896071568</v>
      </c>
      <c r="K22" s="76"/>
      <c r="L22" s="76">
        <v>22564</v>
      </c>
      <c r="M22" s="76"/>
      <c r="N22" s="76">
        <v>8882</v>
      </c>
      <c r="O22" s="76"/>
      <c r="P22" s="76">
        <v>10794.019120000001</v>
      </c>
      <c r="Q22" s="76"/>
      <c r="R22" s="76">
        <v>10898.777780191867</v>
      </c>
      <c r="S22" s="76"/>
      <c r="T22" s="76">
        <v>8702</v>
      </c>
      <c r="U22" s="76"/>
      <c r="V22" s="76">
        <v>10078.635359439993</v>
      </c>
      <c r="W22" s="76"/>
      <c r="X22" s="17"/>
      <c r="Y22" s="102">
        <v>0.81686984578888766</v>
      </c>
      <c r="Z22" s="98"/>
      <c r="AA22" s="102">
        <v>1.2193456233994953</v>
      </c>
      <c r="AB22" s="102"/>
      <c r="AC22" s="102">
        <v>0.752342665677461</v>
      </c>
      <c r="AD22" s="102"/>
      <c r="AE22" s="100">
        <v>8.6627612946729613</v>
      </c>
      <c r="AF22" s="102"/>
      <c r="AG22" s="100">
        <v>18.404643389818325</v>
      </c>
      <c r="AH22" s="100"/>
      <c r="AI22" s="100">
        <f t="shared" si="5"/>
        <v>34.94610333292033</v>
      </c>
      <c r="AJ22" s="100"/>
      <c r="AK22" s="100">
        <f t="shared" si="6"/>
        <v>22.45140416066328</v>
      </c>
      <c r="AL22" s="100"/>
      <c r="AM22" s="100">
        <f t="shared" si="7"/>
        <v>22.454278623458475</v>
      </c>
      <c r="AP22" s="100">
        <f>R22/SUM($R$16:$R$23)*100</f>
        <v>30.316422565450949</v>
      </c>
      <c r="AR22" s="100">
        <f t="shared" si="9"/>
        <v>21.150621004788178</v>
      </c>
      <c r="AT22" s="100">
        <f>V22/SUM(V$16:V$23)*100</f>
        <v>23.95310072936168</v>
      </c>
    </row>
    <row r="23" spans="1:46" s="4" customFormat="1" ht="12">
      <c r="A23" s="170" t="s">
        <v>85</v>
      </c>
      <c r="B23" s="76">
        <v>35.303846923076925</v>
      </c>
      <c r="C23" s="140" t="s">
        <v>76</v>
      </c>
      <c r="D23" s="76">
        <v>173.29375762396228</v>
      </c>
      <c r="E23" s="140" t="s">
        <v>76</v>
      </c>
      <c r="F23" s="76">
        <v>62.67169042264355</v>
      </c>
      <c r="G23" s="235" t="s">
        <v>76</v>
      </c>
      <c r="H23" s="76">
        <v>145</v>
      </c>
      <c r="I23" s="235" t="s">
        <v>76</v>
      </c>
      <c r="J23" s="76">
        <v>74.759908999601635</v>
      </c>
      <c r="K23" s="76" t="s">
        <v>76</v>
      </c>
      <c r="L23" s="76">
        <v>113</v>
      </c>
      <c r="M23" s="76" t="s">
        <v>76</v>
      </c>
      <c r="N23" s="76">
        <v>322</v>
      </c>
      <c r="O23" s="76" t="s">
        <v>76</v>
      </c>
      <c r="P23" s="76">
        <v>0</v>
      </c>
      <c r="Q23" s="76"/>
      <c r="R23" s="76">
        <v>19.49742694017857</v>
      </c>
      <c r="S23" s="76" t="s">
        <v>76</v>
      </c>
      <c r="T23" s="76">
        <v>384</v>
      </c>
      <c r="U23" s="76" t="s">
        <v>76</v>
      </c>
      <c r="V23" s="4">
        <v>0</v>
      </c>
      <c r="W23" s="76"/>
      <c r="X23" s="15"/>
      <c r="Y23" s="100">
        <v>0.17987217322643562</v>
      </c>
      <c r="Z23" s="99"/>
      <c r="AA23" s="100">
        <v>1.0175726696051739</v>
      </c>
      <c r="AB23" s="100"/>
      <c r="AC23" s="100">
        <v>0.3328674987776179</v>
      </c>
      <c r="AD23" s="100"/>
      <c r="AE23" s="100">
        <v>0.30554619015509105</v>
      </c>
      <c r="AF23" s="100"/>
      <c r="AG23" s="100">
        <v>0.13477331129040954</v>
      </c>
      <c r="AH23" s="100"/>
      <c r="AI23" s="100">
        <f t="shared" si="5"/>
        <v>0.17500929252880684</v>
      </c>
      <c r="AJ23" s="100"/>
      <c r="AK23" s="100">
        <f t="shared" si="6"/>
        <v>0.81393291372816656</v>
      </c>
      <c r="AL23" s="100"/>
      <c r="AM23" s="100">
        <f>P23/SUM($P$16:$P$23)*100</f>
        <v>0</v>
      </c>
      <c r="AP23" s="100">
        <f>R23/SUM($R$16:$R$23)*100</f>
        <v>5.4234726680247536E-2</v>
      </c>
      <c r="AR23" s="100">
        <f>T23/SUM(T$16:T$23)*100</f>
        <v>0.93333009260384514</v>
      </c>
      <c r="AT23" s="100">
        <f>V23/SUM(V$16:V$23)*100</f>
        <v>0</v>
      </c>
    </row>
    <row r="24" spans="1:46" s="4" customFormat="1" ht="12">
      <c r="A24" s="148" t="s">
        <v>156</v>
      </c>
      <c r="B24" s="76">
        <v>934.18476332869807</v>
      </c>
      <c r="C24" s="83"/>
      <c r="D24" s="76">
        <v>1566.378931502107</v>
      </c>
      <c r="E24" s="83"/>
      <c r="F24" s="76">
        <v>1197.9938731500847</v>
      </c>
      <c r="G24" s="235"/>
      <c r="H24" s="76">
        <v>1167</v>
      </c>
      <c r="I24" s="235"/>
      <c r="J24" s="76">
        <v>3743.3480253755847</v>
      </c>
      <c r="K24" s="76"/>
      <c r="L24" s="76">
        <v>5513</v>
      </c>
      <c r="M24" s="76"/>
      <c r="N24" s="76">
        <v>2601</v>
      </c>
      <c r="O24" s="76"/>
      <c r="P24" s="76">
        <v>2859.4790680000001</v>
      </c>
      <c r="Q24" s="76"/>
      <c r="R24" s="76">
        <v>1987.770472352415</v>
      </c>
      <c r="S24" s="76"/>
      <c r="T24" s="76">
        <v>4560</v>
      </c>
      <c r="U24" s="76"/>
      <c r="V24" s="76">
        <v>5467.8612128999948</v>
      </c>
      <c r="W24" s="76"/>
      <c r="X24" s="5"/>
      <c r="Y24" s="139" t="s">
        <v>74</v>
      </c>
      <c r="Z24" s="107"/>
      <c r="AA24" s="139" t="s">
        <v>74</v>
      </c>
      <c r="AB24" s="100"/>
      <c r="AC24" s="139" t="s">
        <v>74</v>
      </c>
      <c r="AD24" s="100"/>
      <c r="AE24" s="139" t="s">
        <v>74</v>
      </c>
      <c r="AF24" s="100"/>
      <c r="AG24" s="102" t="s">
        <v>74</v>
      </c>
      <c r="AH24" s="100"/>
      <c r="AI24" s="102" t="s">
        <v>74</v>
      </c>
      <c r="AJ24" s="102"/>
      <c r="AK24" s="102" t="s">
        <v>74</v>
      </c>
      <c r="AL24" s="102"/>
      <c r="AM24" s="139" t="s">
        <v>74</v>
      </c>
      <c r="AP24" s="139" t="s">
        <v>74</v>
      </c>
      <c r="AR24" s="139" t="s">
        <v>74</v>
      </c>
      <c r="AT24" s="139" t="s">
        <v>74</v>
      </c>
    </row>
    <row r="25" spans="1:46" s="4" customFormat="1" ht="6.6" customHeight="1">
      <c r="A25" s="45"/>
      <c r="B25" s="76"/>
      <c r="C25" s="83"/>
      <c r="D25" s="76"/>
      <c r="E25" s="83"/>
      <c r="F25" s="76"/>
      <c r="G25" s="85"/>
      <c r="H25" s="76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17"/>
      <c r="Y25" s="109"/>
      <c r="Z25" s="99"/>
      <c r="AA25" s="109"/>
      <c r="AB25" s="103"/>
      <c r="AC25" s="109"/>
      <c r="AD25" s="103"/>
      <c r="AE25" s="109"/>
      <c r="AF25" s="103"/>
      <c r="AG25" s="85"/>
      <c r="AH25" s="85"/>
      <c r="AI25" s="85"/>
      <c r="AJ25" s="85"/>
    </row>
    <row r="26" spans="1:46" s="22" customFormat="1" ht="24">
      <c r="A26" s="171" t="s">
        <v>102</v>
      </c>
      <c r="B26" s="75">
        <v>20561.371275738235</v>
      </c>
      <c r="C26" s="75"/>
      <c r="D26" s="75">
        <v>18596.490175665305</v>
      </c>
      <c r="E26" s="75"/>
      <c r="F26" s="75">
        <v>20025.812946142043</v>
      </c>
      <c r="G26" s="75"/>
      <c r="H26" s="75">
        <v>48623</v>
      </c>
      <c r="I26" s="75"/>
      <c r="J26" s="75">
        <f>J27+J31+J32</f>
        <v>59391.847492446541</v>
      </c>
      <c r="K26" s="75"/>
      <c r="L26" s="75">
        <f>L27+L31+L32</f>
        <v>70080.860541722868</v>
      </c>
      <c r="M26" s="75"/>
      <c r="N26" s="75">
        <f>N27+N31+N32</f>
        <v>42162</v>
      </c>
      <c r="O26" s="75"/>
      <c r="P26" s="75">
        <f t="shared" ref="P26:R26" si="10">P27+P31+P32</f>
        <v>50930.580813219996</v>
      </c>
      <c r="Q26" s="75"/>
      <c r="R26" s="75">
        <f t="shared" si="10"/>
        <v>37937.849201668636</v>
      </c>
      <c r="S26" s="75"/>
      <c r="T26" s="75">
        <f t="shared" ref="T26:V26" si="11">T27+T31+T32</f>
        <v>45701</v>
      </c>
      <c r="U26" s="75"/>
      <c r="V26" s="75">
        <f t="shared" si="11"/>
        <v>47544.398498470102</v>
      </c>
      <c r="W26" s="75"/>
      <c r="X26" s="5"/>
      <c r="Y26" s="97">
        <v>99.999999999999901</v>
      </c>
      <c r="Z26" s="97"/>
      <c r="AA26" s="97">
        <v>100.00000000000004</v>
      </c>
      <c r="AB26" s="97"/>
      <c r="AC26" s="97">
        <v>100.00000000000011</v>
      </c>
      <c r="AD26" s="97"/>
      <c r="AE26" s="104">
        <v>99.999999999999986</v>
      </c>
      <c r="AF26" s="97"/>
      <c r="AG26" s="104">
        <f>AG27+AG31</f>
        <v>100</v>
      </c>
      <c r="AH26" s="75"/>
      <c r="AI26" s="104">
        <f>AI27+AI31</f>
        <v>100</v>
      </c>
      <c r="AJ26" s="104"/>
      <c r="AK26" s="104">
        <f>AK27+AK31</f>
        <v>100</v>
      </c>
      <c r="AL26" s="104"/>
      <c r="AM26" s="104">
        <f>AM27+AM31</f>
        <v>100</v>
      </c>
      <c r="AP26" s="104">
        <f>AP27+AP31</f>
        <v>99.999999999999986</v>
      </c>
      <c r="AR26" s="104">
        <f>AR27+AR31</f>
        <v>100</v>
      </c>
      <c r="AT26" s="104">
        <f>AT27+AT31</f>
        <v>100</v>
      </c>
    </row>
    <row r="27" spans="1:46" s="4" customFormat="1" ht="12">
      <c r="A27" s="172" t="s">
        <v>101</v>
      </c>
      <c r="B27" s="76">
        <v>76.987467108262123</v>
      </c>
      <c r="C27" s="140" t="s">
        <v>76</v>
      </c>
      <c r="D27" s="76">
        <v>275.13970956917944</v>
      </c>
      <c r="E27" s="140" t="s">
        <v>76</v>
      </c>
      <c r="F27" s="76">
        <v>469.84520654849007</v>
      </c>
      <c r="G27" s="84"/>
      <c r="H27" s="76">
        <v>529</v>
      </c>
      <c r="I27" s="84"/>
      <c r="J27" s="76">
        <f>SUM(J28:J30)</f>
        <v>902.2876851476442</v>
      </c>
      <c r="K27" s="84"/>
      <c r="L27" s="76">
        <f>SUM(L28:L30)</f>
        <v>1870.1358423882325</v>
      </c>
      <c r="M27" s="76"/>
      <c r="N27" s="76">
        <f t="shared" ref="N27" si="12">SUM(N28:N30)</f>
        <v>729</v>
      </c>
      <c r="O27" s="76"/>
      <c r="P27" s="76">
        <f>SUM(P28:P30)</f>
        <v>491.07248274</v>
      </c>
      <c r="Q27" s="84" t="s">
        <v>76</v>
      </c>
      <c r="R27" s="76">
        <f>SUM(R28:R30)</f>
        <v>626.98521599670858</v>
      </c>
      <c r="S27" s="84"/>
      <c r="T27" s="76">
        <f>SUM(T28:T30)</f>
        <v>2950</v>
      </c>
      <c r="U27" s="84"/>
      <c r="V27" s="76">
        <f>SUM(V28:V30)</f>
        <v>2074.5814804699999</v>
      </c>
      <c r="W27" s="84"/>
      <c r="X27" s="5"/>
      <c r="Y27" s="100">
        <v>0.37462925518173074</v>
      </c>
      <c r="Z27" s="99"/>
      <c r="AA27" s="100">
        <v>1.4807557992932567</v>
      </c>
      <c r="AB27" s="98"/>
      <c r="AC27" s="100">
        <v>2.3495590772953214</v>
      </c>
      <c r="AD27" s="98"/>
      <c r="AE27" s="100">
        <v>1.0882982225148123</v>
      </c>
      <c r="AF27" s="98"/>
      <c r="AG27" s="100">
        <f>J27/($J$26-$J$32)*100</f>
        <v>1.5198696615148577</v>
      </c>
      <c r="AH27" s="100"/>
      <c r="AI27" s="100">
        <f>L27/($L$26-$L$32)*100</f>
        <v>2.6726000285112796</v>
      </c>
      <c r="AJ27" s="100"/>
      <c r="AK27" s="100">
        <f>N27/($N$26-$N$32)*100</f>
        <v>1.7302762745656508</v>
      </c>
      <c r="AL27" s="100"/>
      <c r="AM27" s="100">
        <f>P27/($P$26-$P$32)*100</f>
        <v>0.96534799146484196</v>
      </c>
      <c r="AP27" s="100">
        <f>R27/($R$26-$R$32)*100</f>
        <v>1.6551921754682088</v>
      </c>
      <c r="AR27" s="100">
        <f>T27/($T$26-$T$32)*100</f>
        <v>6.4738412921348312</v>
      </c>
      <c r="AT27" s="100">
        <f>V27/(V$26-V$32)*100</f>
        <v>4.3751909748408053</v>
      </c>
    </row>
    <row r="28" spans="1:46" s="4" customFormat="1" ht="12">
      <c r="A28" s="175" t="s">
        <v>162</v>
      </c>
      <c r="B28" s="76">
        <v>0</v>
      </c>
      <c r="C28" s="84"/>
      <c r="D28" s="76">
        <v>0</v>
      </c>
      <c r="E28" s="84"/>
      <c r="F28" s="76">
        <v>6.850328301666667</v>
      </c>
      <c r="G28" s="235" t="s">
        <v>76</v>
      </c>
      <c r="H28" s="76">
        <v>0</v>
      </c>
      <c r="I28" s="235"/>
      <c r="J28" s="76">
        <v>0</v>
      </c>
      <c r="K28" s="235"/>
      <c r="L28" s="76">
        <v>10.431103312069764</v>
      </c>
      <c r="M28" s="235" t="s">
        <v>76</v>
      </c>
      <c r="N28" s="76">
        <v>0</v>
      </c>
      <c r="O28" s="235"/>
      <c r="P28" s="76">
        <v>17.802905070000001</v>
      </c>
      <c r="Q28" s="235" t="s">
        <v>76</v>
      </c>
      <c r="R28" s="76">
        <v>17.271453879214725</v>
      </c>
      <c r="S28" s="235" t="s">
        <v>76</v>
      </c>
      <c r="T28" s="76">
        <v>0</v>
      </c>
      <c r="U28" s="235"/>
      <c r="V28" s="76">
        <v>64.311132999999998</v>
      </c>
      <c r="W28" s="235" t="s">
        <v>76</v>
      </c>
      <c r="X28" s="5"/>
      <c r="Y28" s="100">
        <v>0</v>
      </c>
      <c r="Z28" s="99"/>
      <c r="AA28" s="100">
        <v>0</v>
      </c>
      <c r="AB28" s="98"/>
      <c r="AC28" s="100">
        <v>3.4256497287416428E-2</v>
      </c>
      <c r="AD28" s="98"/>
      <c r="AE28" s="100">
        <v>0</v>
      </c>
      <c r="AF28" s="98"/>
      <c r="AG28" s="100">
        <f t="shared" ref="AG28:AG31" si="13">J28/($J$26-$J$32)*100</f>
        <v>0</v>
      </c>
      <c r="AH28" s="235"/>
      <c r="AI28" s="100">
        <f t="shared" ref="AI28:AI31" si="14">L28/($L$26-$L$32)*100</f>
        <v>1.4907027809081668E-2</v>
      </c>
      <c r="AJ28" s="100"/>
      <c r="AK28" s="100">
        <f>N28/($N$26-$N$32)*100</f>
        <v>0</v>
      </c>
      <c r="AL28" s="100"/>
      <c r="AM28" s="100">
        <f>P28/($P$26-$P$32)*100</f>
        <v>3.4996867581894096E-2</v>
      </c>
      <c r="AP28" s="100">
        <f>R28/($R$26-$R$32)*100</f>
        <v>4.5595294100182301E-2</v>
      </c>
      <c r="AR28" s="100">
        <f>T28/($T$26-$T$32)*100</f>
        <v>0</v>
      </c>
      <c r="AT28" s="100">
        <f>V28/(V$26-V$32)*100</f>
        <v>0.13562903714904515</v>
      </c>
    </row>
    <row r="29" spans="1:46" s="4" customFormat="1" ht="12">
      <c r="A29" s="175" t="s">
        <v>51</v>
      </c>
      <c r="B29" s="76">
        <v>51.826248550569815</v>
      </c>
      <c r="C29" s="140" t="s">
        <v>76</v>
      </c>
      <c r="D29" s="76">
        <v>191.41893074764099</v>
      </c>
      <c r="E29" s="140" t="s">
        <v>76</v>
      </c>
      <c r="F29" s="76">
        <v>382.24461131832606</v>
      </c>
      <c r="G29" s="235" t="s">
        <v>76</v>
      </c>
      <c r="H29" s="76">
        <v>515</v>
      </c>
      <c r="I29" s="235"/>
      <c r="J29" s="76">
        <v>795.7821972272933</v>
      </c>
      <c r="K29" s="235"/>
      <c r="L29" s="76">
        <v>1661.6968556126101</v>
      </c>
      <c r="M29" s="235"/>
      <c r="N29" s="76">
        <v>654</v>
      </c>
      <c r="O29" s="235"/>
      <c r="P29" s="76">
        <v>397.55865319999998</v>
      </c>
      <c r="Q29" s="235" t="s">
        <v>76</v>
      </c>
      <c r="R29" s="76">
        <v>550.06880032751155</v>
      </c>
      <c r="S29" s="235" t="s">
        <v>76</v>
      </c>
      <c r="T29" s="76">
        <v>2784</v>
      </c>
      <c r="U29" s="235"/>
      <c r="V29" s="76">
        <v>1686.9143267799998</v>
      </c>
      <c r="W29" s="235"/>
      <c r="X29" s="16"/>
      <c r="Y29" s="100">
        <v>0.25219207258839121</v>
      </c>
      <c r="Z29" s="99"/>
      <c r="AA29" s="100">
        <v>1.0301846005540545</v>
      </c>
      <c r="AB29" s="100"/>
      <c r="AC29" s="100">
        <v>1.9114940064361527</v>
      </c>
      <c r="AD29" s="100"/>
      <c r="AE29" s="100">
        <v>1.0594963791968399</v>
      </c>
      <c r="AF29" s="100"/>
      <c r="AG29" s="100">
        <f t="shared" si="13"/>
        <v>1.3404651738558131</v>
      </c>
      <c r="AH29" s="235"/>
      <c r="AI29" s="100">
        <f t="shared" si="14"/>
        <v>2.3747211101071564</v>
      </c>
      <c r="AJ29" s="100"/>
      <c r="AK29" s="100">
        <f>N29/($N$26-$N$32)*100</f>
        <v>1.5522643121617772</v>
      </c>
      <c r="AL29" s="100"/>
      <c r="AM29" s="100">
        <f t="shared" ref="AM29" si="15">P29/($P$26-$P$32)*100</f>
        <v>0.78151894240688413</v>
      </c>
      <c r="AP29" s="100">
        <f>R29/($R$26-$R$32)*100</f>
        <v>1.452138824077251</v>
      </c>
      <c r="AR29" s="100">
        <f>T29/($T$26-$T$32)*100</f>
        <v>6.1095505617977528</v>
      </c>
      <c r="AT29" s="100">
        <f>V29/(V$26-V$32)*100</f>
        <v>3.5576198897646703</v>
      </c>
    </row>
    <row r="30" spans="1:46" s="4" customFormat="1" ht="12">
      <c r="A30" s="175" t="s">
        <v>52</v>
      </c>
      <c r="B30" s="76">
        <v>25.161218557692308</v>
      </c>
      <c r="C30" s="140" t="s">
        <v>76</v>
      </c>
      <c r="D30" s="76">
        <v>83.72077882153846</v>
      </c>
      <c r="E30" s="140" t="s">
        <v>76</v>
      </c>
      <c r="F30" s="76">
        <v>80.750266928497368</v>
      </c>
      <c r="G30" s="235" t="s">
        <v>76</v>
      </c>
      <c r="H30" s="76">
        <v>14</v>
      </c>
      <c r="I30" s="235" t="s">
        <v>76</v>
      </c>
      <c r="J30" s="76">
        <v>106.50548792035084</v>
      </c>
      <c r="K30" s="235" t="s">
        <v>76</v>
      </c>
      <c r="L30" s="76">
        <v>198.00788346355256</v>
      </c>
      <c r="M30" s="235" t="s">
        <v>76</v>
      </c>
      <c r="N30" s="76">
        <v>75</v>
      </c>
      <c r="O30" s="235" t="s">
        <v>76</v>
      </c>
      <c r="P30" s="76">
        <v>75.710924469999995</v>
      </c>
      <c r="Q30" s="235" t="s">
        <v>76</v>
      </c>
      <c r="R30" s="76">
        <v>59.644961789982261</v>
      </c>
      <c r="S30" s="235" t="s">
        <v>76</v>
      </c>
      <c r="T30" s="76">
        <v>166</v>
      </c>
      <c r="U30" s="235" t="s">
        <v>76</v>
      </c>
      <c r="V30" s="76">
        <v>323.35602068999998</v>
      </c>
      <c r="W30" s="235" t="s">
        <v>76</v>
      </c>
      <c r="X30" s="16"/>
      <c r="Y30" s="100">
        <v>0.12243718259333952</v>
      </c>
      <c r="Z30" s="99"/>
      <c r="AA30" s="100">
        <v>0.45057119873920232</v>
      </c>
      <c r="AB30" s="100"/>
      <c r="AC30" s="100">
        <v>0.40380857357175243</v>
      </c>
      <c r="AD30" s="100"/>
      <c r="AE30" s="100">
        <v>2.880184331797235E-2</v>
      </c>
      <c r="AF30" s="100"/>
      <c r="AG30" s="100">
        <f t="shared" si="13"/>
        <v>0.17940448765904454</v>
      </c>
      <c r="AH30" s="235"/>
      <c r="AI30" s="100">
        <f>L30/($L$26-$L$32)*100</f>
        <v>0.28297189059504152</v>
      </c>
      <c r="AJ30" s="100"/>
      <c r="AK30" s="100">
        <f>N30/($N$26-$N$32)*100</f>
        <v>0.17801196240387354</v>
      </c>
      <c r="AL30" s="100"/>
      <c r="AM30" s="100">
        <f>P30/($P$26-$P$32)*100</f>
        <v>0.14883218147606372</v>
      </c>
      <c r="AP30" s="100">
        <f>R30/($R$26-$R$32)*100</f>
        <v>0.15745805729077539</v>
      </c>
      <c r="AR30" s="100">
        <f>T30/($T$26-$T$32)*100</f>
        <v>0.36429073033707865</v>
      </c>
      <c r="AT30" s="100">
        <f>V30/(V$26-V$32)*100</f>
        <v>0.68194204792708935</v>
      </c>
    </row>
    <row r="31" spans="1:46" s="4" customFormat="1" ht="12">
      <c r="A31" s="173" t="s">
        <v>100</v>
      </c>
      <c r="B31" s="76">
        <v>20473.320882653643</v>
      </c>
      <c r="C31" s="84"/>
      <c r="D31" s="76">
        <v>18305.892335046126</v>
      </c>
      <c r="E31" s="84"/>
      <c r="F31" s="76">
        <v>19527.319839812022</v>
      </c>
      <c r="G31" s="84"/>
      <c r="H31" s="76">
        <v>48079</v>
      </c>
      <c r="I31" s="84"/>
      <c r="J31" s="76">
        <v>58463.834818299911</v>
      </c>
      <c r="K31" s="84"/>
      <c r="L31" s="76">
        <v>68104.264458353951</v>
      </c>
      <c r="M31" s="84"/>
      <c r="N31" s="76">
        <v>41403</v>
      </c>
      <c r="O31" s="84"/>
      <c r="P31" s="76">
        <v>50378.923320000002</v>
      </c>
      <c r="Q31" s="84"/>
      <c r="R31" s="76">
        <v>37252.919322541333</v>
      </c>
      <c r="S31" s="84"/>
      <c r="T31" s="76">
        <v>42618</v>
      </c>
      <c r="U31" s="84"/>
      <c r="V31" s="76">
        <v>45342.353972170102</v>
      </c>
      <c r="W31" s="84"/>
      <c r="X31" s="5"/>
      <c r="Y31" s="100">
        <v>99.62537074481817</v>
      </c>
      <c r="Z31" s="99"/>
      <c r="AA31" s="100">
        <v>98.51924420070678</v>
      </c>
      <c r="AB31" s="100"/>
      <c r="AC31" s="100">
        <v>97.650440922704789</v>
      </c>
      <c r="AD31" s="100"/>
      <c r="AE31" s="100">
        <v>98.911701777485177</v>
      </c>
      <c r="AF31" s="100"/>
      <c r="AG31" s="100">
        <f t="shared" si="13"/>
        <v>98.480130338485139</v>
      </c>
      <c r="AH31" s="84"/>
      <c r="AI31" s="100">
        <f t="shared" si="14"/>
        <v>97.327399971488717</v>
      </c>
      <c r="AJ31" s="100"/>
      <c r="AK31" s="100">
        <f>N31/($N$26-$N$32)*100</f>
        <v>98.269723725434346</v>
      </c>
      <c r="AL31" s="100"/>
      <c r="AM31" s="100">
        <f>P31/($P$26-$P$32)*100</f>
        <v>99.034652008535161</v>
      </c>
      <c r="AP31" s="100">
        <f>R31/($R$26-$R$32)*100</f>
        <v>98.34480782453177</v>
      </c>
      <c r="AR31" s="100">
        <f>T31/($T$26-$T$32)*100</f>
        <v>93.526158707865164</v>
      </c>
      <c r="AT31" s="100">
        <f>V31/(V$26-V$32)*100</f>
        <v>95.624809025159195</v>
      </c>
    </row>
    <row r="32" spans="1:46" s="4" customFormat="1" ht="12">
      <c r="A32" s="144" t="s">
        <v>3</v>
      </c>
      <c r="B32" s="76">
        <v>11.062925976331353</v>
      </c>
      <c r="C32" s="140" t="s">
        <v>76</v>
      </c>
      <c r="D32" s="76">
        <v>15.458131049999999</v>
      </c>
      <c r="E32" s="140" t="s">
        <v>76</v>
      </c>
      <c r="F32" s="76">
        <v>28.647899781531287</v>
      </c>
      <c r="G32" s="235" t="s">
        <v>76</v>
      </c>
      <c r="H32" s="76">
        <v>15</v>
      </c>
      <c r="I32" s="235" t="s">
        <v>76</v>
      </c>
      <c r="J32" s="76">
        <v>25.724988998983463</v>
      </c>
      <c r="K32" s="235" t="s">
        <v>76</v>
      </c>
      <c r="L32" s="76">
        <v>106.46024098068266</v>
      </c>
      <c r="M32" s="235" t="s">
        <v>76</v>
      </c>
      <c r="N32" s="76">
        <v>30</v>
      </c>
      <c r="O32" s="235" t="s">
        <v>76</v>
      </c>
      <c r="P32" s="76">
        <v>60.585010480000001</v>
      </c>
      <c r="Q32" s="235" t="s">
        <v>76</v>
      </c>
      <c r="R32" s="76">
        <v>57.94466313059452</v>
      </c>
      <c r="S32" s="235" t="s">
        <v>76</v>
      </c>
      <c r="T32" s="76">
        <v>133</v>
      </c>
      <c r="U32" s="235" t="s">
        <v>76</v>
      </c>
      <c r="V32" s="76">
        <v>127.46304583</v>
      </c>
      <c r="W32" s="235" t="s">
        <v>76</v>
      </c>
      <c r="X32" s="16"/>
      <c r="Y32" s="139" t="s">
        <v>74</v>
      </c>
      <c r="Z32" s="107"/>
      <c r="AA32" s="139" t="s">
        <v>74</v>
      </c>
      <c r="AB32" s="100"/>
      <c r="AC32" s="139" t="s">
        <v>74</v>
      </c>
      <c r="AD32" s="100"/>
      <c r="AE32" s="139" t="s">
        <v>74</v>
      </c>
      <c r="AF32" s="100"/>
      <c r="AG32" s="139" t="s">
        <v>74</v>
      </c>
      <c r="AH32" s="235"/>
      <c r="AI32" s="139" t="s">
        <v>74</v>
      </c>
      <c r="AJ32" s="139"/>
      <c r="AK32" s="102" t="s">
        <v>74</v>
      </c>
      <c r="AL32" s="102"/>
      <c r="AM32" s="102" t="s">
        <v>74</v>
      </c>
      <c r="AP32" s="102" t="s">
        <v>74</v>
      </c>
      <c r="AR32" s="102" t="s">
        <v>74</v>
      </c>
      <c r="AT32" s="102" t="s">
        <v>74</v>
      </c>
    </row>
    <row r="33" spans="1:46" s="4" customFormat="1" ht="6.6" customHeight="1">
      <c r="A33" s="45"/>
      <c r="B33" s="76"/>
      <c r="C33" s="83"/>
      <c r="D33" s="76"/>
      <c r="E33" s="83"/>
      <c r="F33" s="76"/>
      <c r="G33" s="85"/>
      <c r="H33" s="76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17"/>
      <c r="Y33" s="109"/>
      <c r="Z33" s="99"/>
      <c r="AA33" s="109"/>
      <c r="AB33" s="103"/>
      <c r="AC33" s="109"/>
      <c r="AD33" s="103"/>
      <c r="AE33" s="109"/>
      <c r="AF33" s="103"/>
      <c r="AG33" s="85"/>
      <c r="AH33" s="85"/>
      <c r="AI33" s="85"/>
      <c r="AJ33" s="85"/>
    </row>
    <row r="34" spans="1:46" s="22" customFormat="1" ht="37.5">
      <c r="A34" s="174" t="s">
        <v>209</v>
      </c>
      <c r="B34" s="75">
        <v>20561.371275738235</v>
      </c>
      <c r="C34" s="93"/>
      <c r="D34" s="75">
        <v>18596.490175665291</v>
      </c>
      <c r="E34" s="93"/>
      <c r="F34" s="75">
        <v>20025.812946142032</v>
      </c>
      <c r="G34" s="90"/>
      <c r="H34" s="75">
        <v>48623</v>
      </c>
      <c r="I34" s="90"/>
      <c r="J34" s="75">
        <v>59392</v>
      </c>
      <c r="K34" s="90"/>
      <c r="L34" s="75">
        <f>SUM(L35:L41)</f>
        <v>70081</v>
      </c>
      <c r="M34" s="75"/>
      <c r="N34" s="317"/>
      <c r="O34" s="90"/>
      <c r="P34" s="90"/>
      <c r="Q34" s="90"/>
      <c r="R34" s="90"/>
      <c r="S34" s="90"/>
      <c r="T34" s="90"/>
      <c r="U34" s="90"/>
      <c r="V34" s="90"/>
      <c r="W34" s="90"/>
      <c r="X34" s="17"/>
      <c r="Y34" s="97">
        <v>99.999999999999886</v>
      </c>
      <c r="Z34" s="97"/>
      <c r="AA34" s="97">
        <v>99.999999999999957</v>
      </c>
      <c r="AB34" s="97"/>
      <c r="AC34" s="97">
        <v>100.00000000000006</v>
      </c>
      <c r="AD34" s="97"/>
      <c r="AE34" s="104">
        <v>100</v>
      </c>
      <c r="AF34" s="97"/>
      <c r="AG34" s="104">
        <v>100</v>
      </c>
      <c r="AH34" s="90"/>
      <c r="AI34" s="104">
        <f>SUM(AI35:AI40)</f>
        <v>99.999999999999986</v>
      </c>
      <c r="AJ34" s="104"/>
      <c r="AK34" s="312"/>
      <c r="AL34" s="312"/>
      <c r="AM34" s="312"/>
      <c r="AP34" s="312"/>
      <c r="AR34" s="312"/>
      <c r="AT34" s="312"/>
    </row>
    <row r="35" spans="1:46" s="4" customFormat="1" ht="12">
      <c r="A35" s="144" t="s">
        <v>157</v>
      </c>
      <c r="B35" s="76">
        <v>17319.756280262205</v>
      </c>
      <c r="C35" s="84"/>
      <c r="D35" s="76">
        <v>13368.18299587135</v>
      </c>
      <c r="E35" s="84"/>
      <c r="F35" s="76">
        <v>13610.895193526645</v>
      </c>
      <c r="G35" s="234"/>
      <c r="H35" s="76">
        <v>25092</v>
      </c>
      <c r="I35" s="234"/>
      <c r="J35" s="76">
        <v>44868</v>
      </c>
      <c r="K35" s="76"/>
      <c r="L35" s="76">
        <v>58308</v>
      </c>
      <c r="M35" s="234"/>
      <c r="N35" s="329"/>
      <c r="O35" s="330"/>
      <c r="P35" s="329"/>
      <c r="Q35" s="234"/>
      <c r="R35" s="329"/>
      <c r="S35" s="234"/>
      <c r="T35" s="329"/>
      <c r="U35" s="234"/>
      <c r="V35" s="329"/>
      <c r="W35" s="234"/>
      <c r="X35" s="5"/>
      <c r="Y35" s="100">
        <v>84.234441604091586</v>
      </c>
      <c r="Z35" s="105"/>
      <c r="AA35" s="100">
        <v>71.885516404404498</v>
      </c>
      <c r="AB35" s="99"/>
      <c r="AC35" s="100">
        <v>67.966754858502696</v>
      </c>
      <c r="AD35" s="99"/>
      <c r="AE35" s="100">
        <v>51.659392242444198</v>
      </c>
      <c r="AF35" s="99"/>
      <c r="AG35" s="100">
        <f>J35/SUM($J$35:$J$40)*100</f>
        <v>75.621924088181757</v>
      </c>
      <c r="AH35" s="234"/>
      <c r="AI35" s="100">
        <f>L35/SUM($L$35:$L$40)*100</f>
        <v>83.904853726274581</v>
      </c>
      <c r="AJ35" s="100"/>
      <c r="AK35" s="333"/>
      <c r="AL35" s="332"/>
      <c r="AM35" s="333"/>
      <c r="AP35" s="333"/>
      <c r="AR35" s="333"/>
      <c r="AT35" s="333"/>
    </row>
    <row r="36" spans="1:46" s="4" customFormat="1" ht="12">
      <c r="A36" s="144" t="s">
        <v>19</v>
      </c>
      <c r="B36" s="76">
        <v>243.41242451914877</v>
      </c>
      <c r="C36" s="140" t="s">
        <v>76</v>
      </c>
      <c r="D36" s="76">
        <v>1506.3382825170229</v>
      </c>
      <c r="E36" s="84"/>
      <c r="F36" s="76">
        <v>3582.3731310237267</v>
      </c>
      <c r="G36" s="235"/>
      <c r="H36" s="76">
        <v>18046</v>
      </c>
      <c r="I36" s="235"/>
      <c r="J36" s="76">
        <v>11717</v>
      </c>
      <c r="K36" s="76"/>
      <c r="L36" s="76">
        <v>8049</v>
      </c>
      <c r="M36" s="235"/>
      <c r="N36" s="329"/>
      <c r="O36" s="330"/>
      <c r="P36" s="329"/>
      <c r="Q36" s="235"/>
      <c r="R36" s="329"/>
      <c r="S36" s="235"/>
      <c r="T36" s="329"/>
      <c r="U36" s="235"/>
      <c r="V36" s="329"/>
      <c r="W36" s="235"/>
      <c r="X36" s="17"/>
      <c r="Y36" s="100">
        <v>1.18383361330753</v>
      </c>
      <c r="Z36" s="105"/>
      <c r="AA36" s="100">
        <v>8.1001214115562696</v>
      </c>
      <c r="AB36" s="99"/>
      <c r="AC36" s="100">
        <v>17.888777552543115</v>
      </c>
      <c r="AD36" s="99"/>
      <c r="AE36" s="100">
        <v>37.153092316560979</v>
      </c>
      <c r="AF36" s="99"/>
      <c r="AG36" s="100">
        <f t="shared" ref="AG36:AG40" si="16">J36/SUM($J$35:$J$40)*100</f>
        <v>19.748196588687385</v>
      </c>
      <c r="AH36" s="235"/>
      <c r="AI36" s="100">
        <f t="shared" ref="AI36:AI40" si="17">L36/SUM($L$35:$L$40)*100</f>
        <v>11.582461542889213</v>
      </c>
      <c r="AJ36" s="100"/>
      <c r="AK36" s="332"/>
      <c r="AL36" s="332"/>
      <c r="AM36" s="332"/>
      <c r="AP36" s="332"/>
      <c r="AR36" s="332"/>
      <c r="AT36" s="332"/>
    </row>
    <row r="37" spans="1:46" s="4" customFormat="1" ht="12" customHeight="1">
      <c r="A37" s="144" t="s">
        <v>55</v>
      </c>
      <c r="B37" s="76">
        <v>776.87274235153541</v>
      </c>
      <c r="C37" s="84"/>
      <c r="D37" s="76">
        <v>3015.2812228841099</v>
      </c>
      <c r="E37" s="84"/>
      <c r="F37" s="76">
        <v>2495.8886740680564</v>
      </c>
      <c r="G37" s="234"/>
      <c r="H37" s="76">
        <v>4460</v>
      </c>
      <c r="I37" s="234"/>
      <c r="J37" s="76">
        <v>1924</v>
      </c>
      <c r="K37" s="76"/>
      <c r="L37" s="76">
        <v>867</v>
      </c>
      <c r="M37" s="234"/>
      <c r="N37" s="329"/>
      <c r="O37" s="330"/>
      <c r="P37" s="329"/>
      <c r="Q37" s="234"/>
      <c r="R37" s="329"/>
      <c r="S37" s="234"/>
      <c r="T37" s="329"/>
      <c r="U37" s="234"/>
      <c r="V37" s="329"/>
      <c r="W37" s="234"/>
      <c r="X37" s="5"/>
      <c r="Y37" s="100">
        <v>3.7783119225526547</v>
      </c>
      <c r="Z37" s="99"/>
      <c r="AA37" s="100">
        <v>16.214249002910233</v>
      </c>
      <c r="AB37" s="99"/>
      <c r="AC37" s="100">
        <v>12.463357571453248</v>
      </c>
      <c r="AD37" s="99"/>
      <c r="AE37" s="100">
        <v>9.1822449147657075</v>
      </c>
      <c r="AF37" s="99"/>
      <c r="AG37" s="100">
        <f t="shared" si="16"/>
        <v>3.2427695004382118</v>
      </c>
      <c r="AH37" s="234"/>
      <c r="AI37" s="100">
        <f t="shared" si="17"/>
        <v>1.2476076727152376</v>
      </c>
      <c r="AJ37" s="100"/>
      <c r="AK37" s="333"/>
      <c r="AL37" s="332"/>
      <c r="AM37" s="333"/>
      <c r="AP37" s="333"/>
      <c r="AR37" s="333"/>
      <c r="AT37" s="333"/>
    </row>
    <row r="38" spans="1:46" s="4" customFormat="1" ht="12">
      <c r="A38" s="144" t="s">
        <v>13</v>
      </c>
      <c r="B38" s="76">
        <v>2153.3474190143315</v>
      </c>
      <c r="C38" s="84"/>
      <c r="D38" s="76">
        <v>273.17253063752634</v>
      </c>
      <c r="E38" s="140" t="s">
        <v>76</v>
      </c>
      <c r="F38" s="76">
        <v>179.22276617555144</v>
      </c>
      <c r="G38" s="235" t="s">
        <v>76</v>
      </c>
      <c r="H38" s="76">
        <v>442</v>
      </c>
      <c r="I38" s="235" t="s">
        <v>76</v>
      </c>
      <c r="J38" s="76">
        <v>600</v>
      </c>
      <c r="K38" s="76"/>
      <c r="L38" s="76">
        <v>1136</v>
      </c>
      <c r="M38" s="235"/>
      <c r="N38" s="329"/>
      <c r="O38" s="330"/>
      <c r="P38" s="329"/>
      <c r="Q38" s="235"/>
      <c r="R38" s="329"/>
      <c r="S38" s="235"/>
      <c r="T38" s="329"/>
      <c r="U38" s="235"/>
      <c r="V38" s="329"/>
      <c r="W38" s="235"/>
      <c r="X38" s="17"/>
      <c r="Y38" s="100">
        <v>10.472781168808574</v>
      </c>
      <c r="Z38" s="99"/>
      <c r="AA38" s="100">
        <v>1.468946710143133</v>
      </c>
      <c r="AB38" s="99"/>
      <c r="AC38" s="100">
        <v>0.89495875477094566</v>
      </c>
      <c r="AD38" s="99"/>
      <c r="AE38" s="100">
        <v>0.90998929424359709</v>
      </c>
      <c r="AF38" s="99"/>
      <c r="AG38" s="100">
        <f t="shared" si="16"/>
        <v>1.0112586799703365</v>
      </c>
      <c r="AH38" s="235"/>
      <c r="AI38" s="100">
        <f t="shared" si="17"/>
        <v>1.6346970198437252</v>
      </c>
      <c r="AJ38" s="100"/>
      <c r="AK38" s="333"/>
      <c r="AL38" s="332"/>
      <c r="AM38" s="333"/>
      <c r="AP38" s="333"/>
      <c r="AR38" s="333"/>
      <c r="AT38" s="333"/>
    </row>
    <row r="39" spans="1:46" s="4" customFormat="1" ht="12">
      <c r="A39" s="122" t="s">
        <v>146</v>
      </c>
      <c r="B39" s="76">
        <v>10.301715473372772</v>
      </c>
      <c r="C39" s="140" t="s">
        <v>76</v>
      </c>
      <c r="D39" s="76">
        <v>22.992674649999994</v>
      </c>
      <c r="E39" s="140" t="s">
        <v>76</v>
      </c>
      <c r="F39" s="76">
        <v>0</v>
      </c>
      <c r="G39" s="234"/>
      <c r="H39" s="76">
        <v>0</v>
      </c>
      <c r="I39" s="234"/>
      <c r="J39" s="76">
        <v>21</v>
      </c>
      <c r="K39" s="76" t="s">
        <v>76</v>
      </c>
      <c r="L39" s="76">
        <v>99</v>
      </c>
      <c r="M39" s="76" t="s">
        <v>76</v>
      </c>
      <c r="N39" s="329"/>
      <c r="O39" s="321"/>
      <c r="P39" s="329"/>
      <c r="Q39" s="76"/>
      <c r="R39" s="329"/>
      <c r="S39" s="76"/>
      <c r="T39" s="329"/>
      <c r="U39" s="76"/>
      <c r="V39" s="329"/>
      <c r="W39" s="76"/>
      <c r="X39" s="17"/>
      <c r="Y39" s="100">
        <v>5.0102278370550396E-2</v>
      </c>
      <c r="Z39" s="105"/>
      <c r="AA39" s="100">
        <v>0.12363986124697544</v>
      </c>
      <c r="AB39" s="99"/>
      <c r="AC39" s="100">
        <v>0</v>
      </c>
      <c r="AD39" s="99"/>
      <c r="AE39" s="100">
        <v>0</v>
      </c>
      <c r="AF39" s="99"/>
      <c r="AG39" s="100">
        <f t="shared" si="16"/>
        <v>3.539405379896178E-2</v>
      </c>
      <c r="AH39" s="234"/>
      <c r="AI39" s="100">
        <f>L39/SUM($L$35:$L$40)*100</f>
        <v>0.14246039169412747</v>
      </c>
      <c r="AJ39" s="100"/>
      <c r="AK39" s="332"/>
      <c r="AL39" s="332"/>
      <c r="AM39" s="333"/>
      <c r="AP39" s="333"/>
      <c r="AR39" s="333"/>
      <c r="AT39" s="333"/>
    </row>
    <row r="40" spans="1:46" s="4" customFormat="1" ht="12">
      <c r="A40" s="144" t="s">
        <v>104</v>
      </c>
      <c r="B40" s="76">
        <v>57.680694117643853</v>
      </c>
      <c r="C40" s="140" t="s">
        <v>76</v>
      </c>
      <c r="D40" s="76">
        <v>410.52246910528339</v>
      </c>
      <c r="E40" s="140" t="s">
        <v>76</v>
      </c>
      <c r="F40" s="76">
        <v>157.43318134805432</v>
      </c>
      <c r="G40" s="235" t="s">
        <v>76</v>
      </c>
      <c r="H40" s="76">
        <v>532</v>
      </c>
      <c r="I40" s="235"/>
      <c r="J40" s="76">
        <v>202</v>
      </c>
      <c r="K40" s="76" t="s">
        <v>76</v>
      </c>
      <c r="L40" s="76">
        <v>1034</v>
      </c>
      <c r="M40" s="235"/>
      <c r="N40" s="329"/>
      <c r="O40" s="330"/>
      <c r="P40" s="329"/>
      <c r="Q40" s="235"/>
      <c r="R40" s="329"/>
      <c r="S40" s="235"/>
      <c r="T40" s="329"/>
      <c r="U40" s="235"/>
      <c r="V40" s="329"/>
      <c r="W40" s="235"/>
      <c r="X40" s="17"/>
      <c r="Y40" s="100">
        <v>0.28052941286900052</v>
      </c>
      <c r="Z40" s="99"/>
      <c r="AA40" s="100">
        <v>2.2075266097388546</v>
      </c>
      <c r="AB40" s="99"/>
      <c r="AC40" s="100">
        <v>0.78615126273005498</v>
      </c>
      <c r="AD40" s="99"/>
      <c r="AE40" s="100">
        <v>1.0952812319855061</v>
      </c>
      <c r="AF40" s="99"/>
      <c r="AG40" s="100">
        <f t="shared" si="16"/>
        <v>0.34045708892334658</v>
      </c>
      <c r="AH40" s="235"/>
      <c r="AI40" s="100">
        <f t="shared" si="17"/>
        <v>1.487919646583109</v>
      </c>
      <c r="AJ40" s="100"/>
      <c r="AK40" s="333"/>
      <c r="AL40" s="332"/>
      <c r="AM40" s="333"/>
      <c r="AP40" s="333"/>
      <c r="AR40" s="333"/>
      <c r="AT40" s="333"/>
    </row>
    <row r="41" spans="1:46" s="4" customFormat="1" ht="12">
      <c r="A41" s="148" t="s">
        <v>156</v>
      </c>
      <c r="B41" s="76">
        <v>0</v>
      </c>
      <c r="C41" s="140"/>
      <c r="D41" s="76">
        <v>0</v>
      </c>
      <c r="E41" s="84"/>
      <c r="F41" s="76">
        <v>0</v>
      </c>
      <c r="G41" s="140"/>
      <c r="H41" s="76">
        <v>51</v>
      </c>
      <c r="I41" s="235" t="s">
        <v>76</v>
      </c>
      <c r="J41" s="76">
        <v>60</v>
      </c>
      <c r="K41" s="76" t="s">
        <v>76</v>
      </c>
      <c r="L41" s="76">
        <v>588</v>
      </c>
      <c r="M41" s="235"/>
      <c r="N41" s="329"/>
      <c r="O41" s="330"/>
      <c r="P41" s="329"/>
      <c r="Q41" s="235"/>
      <c r="R41" s="329"/>
      <c r="S41" s="235"/>
      <c r="T41" s="329"/>
      <c r="U41" s="235"/>
      <c r="V41" s="329"/>
      <c r="W41" s="235"/>
      <c r="X41" s="5"/>
      <c r="Y41" s="76">
        <v>0</v>
      </c>
      <c r="Z41" s="140"/>
      <c r="AA41" s="76">
        <v>0</v>
      </c>
      <c r="AB41" s="84"/>
      <c r="AC41" s="76">
        <v>0</v>
      </c>
      <c r="AD41" s="100"/>
      <c r="AE41" s="139" t="s">
        <v>74</v>
      </c>
      <c r="AF41" s="100"/>
      <c r="AG41" s="102" t="s">
        <v>74</v>
      </c>
      <c r="AH41" s="235"/>
      <c r="AI41" s="102" t="s">
        <v>74</v>
      </c>
      <c r="AJ41" s="102"/>
      <c r="AK41" s="332"/>
      <c r="AL41" s="332"/>
      <c r="AM41" s="332"/>
      <c r="AP41" s="332"/>
      <c r="AR41" s="332"/>
      <c r="AT41" s="332"/>
    </row>
    <row r="42" spans="1:46" s="4" customFormat="1" ht="6.6" customHeight="1">
      <c r="A42" s="43"/>
      <c r="B42" s="76"/>
      <c r="C42" s="84"/>
      <c r="D42" s="76"/>
      <c r="E42" s="84"/>
      <c r="F42" s="76"/>
      <c r="G42" s="84"/>
      <c r="H42" s="76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5"/>
      <c r="Y42" s="99"/>
      <c r="Z42" s="99"/>
      <c r="AA42" s="99"/>
      <c r="AB42" s="103"/>
      <c r="AC42" s="99"/>
      <c r="AD42" s="103"/>
      <c r="AE42" s="99"/>
      <c r="AF42" s="103"/>
      <c r="AG42" s="84"/>
      <c r="AH42" s="84"/>
      <c r="AI42" s="84"/>
      <c r="AJ42" s="84"/>
      <c r="AK42" s="1"/>
      <c r="AL42" s="1"/>
      <c r="AM42" s="1"/>
      <c r="AP42" s="1"/>
      <c r="AR42" s="1"/>
      <c r="AT42" s="1"/>
    </row>
    <row r="43" spans="1:46" s="4" customFormat="1" ht="24.75" customHeight="1">
      <c r="A43" s="174" t="s">
        <v>207</v>
      </c>
      <c r="B43" s="76"/>
      <c r="C43" s="84"/>
      <c r="D43" s="76"/>
      <c r="E43" s="84"/>
      <c r="F43" s="76"/>
      <c r="G43" s="84"/>
      <c r="H43" s="76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5"/>
      <c r="Y43" s="99"/>
      <c r="Z43" s="99"/>
      <c r="AA43" s="99"/>
      <c r="AB43" s="103"/>
      <c r="AC43" s="99"/>
      <c r="AD43" s="103"/>
      <c r="AE43" s="99"/>
      <c r="AF43" s="103"/>
      <c r="AG43" s="84"/>
      <c r="AH43" s="84"/>
      <c r="AI43" s="84"/>
      <c r="AJ43" s="84"/>
      <c r="AK43" s="1"/>
      <c r="AL43" s="1"/>
      <c r="AM43" s="1"/>
      <c r="AP43" s="1"/>
      <c r="AR43" s="1"/>
      <c r="AT43" s="1"/>
    </row>
    <row r="44" spans="1:46" s="4" customFormat="1" ht="12" customHeight="1">
      <c r="A44" s="144" t="s">
        <v>157</v>
      </c>
      <c r="B44" s="321"/>
      <c r="C44" s="322"/>
      <c r="D44" s="321"/>
      <c r="E44" s="322"/>
      <c r="F44" s="321"/>
      <c r="G44" s="322"/>
      <c r="H44" s="321"/>
      <c r="I44" s="322"/>
      <c r="J44" s="322"/>
      <c r="K44" s="322"/>
      <c r="L44" s="322"/>
      <c r="M44" s="84"/>
      <c r="N44" s="76">
        <v>40503</v>
      </c>
      <c r="O44" s="76"/>
      <c r="P44" s="76">
        <v>46796</v>
      </c>
      <c r="Q44" s="84"/>
      <c r="R44" s="76">
        <v>32271.165356790301</v>
      </c>
      <c r="S44" s="84"/>
      <c r="T44" s="76">
        <v>39575.83</v>
      </c>
      <c r="U44" s="84"/>
      <c r="V44" s="76">
        <v>41788.453599880064</v>
      </c>
      <c r="W44" s="84"/>
      <c r="X44" s="5"/>
      <c r="Y44" s="324"/>
      <c r="Z44" s="324"/>
      <c r="AA44" s="324"/>
      <c r="AB44" s="324"/>
      <c r="AC44" s="324"/>
      <c r="AD44" s="324"/>
      <c r="AE44" s="324"/>
      <c r="AF44" s="324"/>
      <c r="AG44" s="322"/>
      <c r="AH44" s="322"/>
      <c r="AI44" s="322" t="s">
        <v>212</v>
      </c>
      <c r="AJ44" s="84"/>
      <c r="AK44" s="1">
        <v>96.1</v>
      </c>
      <c r="AL44" s="1"/>
      <c r="AM44" s="1">
        <v>91.9</v>
      </c>
      <c r="AP44" s="331">
        <v>85.063244321638706</v>
      </c>
      <c r="AR44" s="331">
        <v>86.594790000000003</v>
      </c>
      <c r="AT44" s="331">
        <v>87.893537240196181</v>
      </c>
    </row>
    <row r="45" spans="1:46" s="4" customFormat="1" ht="12" customHeight="1">
      <c r="A45" s="144" t="s">
        <v>13</v>
      </c>
      <c r="B45" s="321"/>
      <c r="C45" s="322"/>
      <c r="D45" s="321"/>
      <c r="E45" s="322"/>
      <c r="F45" s="321"/>
      <c r="G45" s="322"/>
      <c r="H45" s="321"/>
      <c r="I45" s="322"/>
      <c r="J45" s="322"/>
      <c r="K45" s="322"/>
      <c r="L45" s="322"/>
      <c r="M45" s="84"/>
      <c r="N45" s="76">
        <v>6341</v>
      </c>
      <c r="O45" s="76"/>
      <c r="P45" s="76">
        <v>10277</v>
      </c>
      <c r="Q45" s="84"/>
      <c r="R45" s="76">
        <v>8970.8598448176526</v>
      </c>
      <c r="S45" s="84"/>
      <c r="T45" s="76">
        <v>6736.5259999999998</v>
      </c>
      <c r="U45" s="84"/>
      <c r="V45" s="76">
        <v>7372.9554443899997</v>
      </c>
      <c r="W45" s="84"/>
      <c r="X45" s="5"/>
      <c r="Y45" s="324"/>
      <c r="Z45" s="324"/>
      <c r="AA45" s="324"/>
      <c r="AB45" s="324"/>
      <c r="AC45" s="324"/>
      <c r="AD45" s="324"/>
      <c r="AE45" s="324"/>
      <c r="AF45" s="324"/>
      <c r="AG45" s="322"/>
      <c r="AH45" s="322"/>
      <c r="AI45" s="322"/>
      <c r="AJ45" s="84"/>
      <c r="AK45" s="331">
        <v>15.044844449999999</v>
      </c>
      <c r="AL45" s="331"/>
      <c r="AM45" s="331">
        <v>20.2</v>
      </c>
      <c r="AP45" s="331">
        <v>23.646200387192902</v>
      </c>
      <c r="AR45" s="331">
        <v>14.74001</v>
      </c>
      <c r="AT45" s="331">
        <v>15.507516505077366</v>
      </c>
    </row>
    <row r="46" spans="1:46" s="4" customFormat="1" ht="12" customHeight="1">
      <c r="A46" s="144" t="s">
        <v>202</v>
      </c>
      <c r="B46" s="321"/>
      <c r="C46" s="322"/>
      <c r="D46" s="321"/>
      <c r="E46" s="322"/>
      <c r="F46" s="321"/>
      <c r="G46" s="322"/>
      <c r="H46" s="321"/>
      <c r="I46" s="322"/>
      <c r="J46" s="322"/>
      <c r="K46" s="322"/>
      <c r="L46" s="322"/>
      <c r="M46" s="84"/>
      <c r="N46" s="76">
        <v>4981</v>
      </c>
      <c r="O46" s="84"/>
      <c r="P46" s="76">
        <v>8085</v>
      </c>
      <c r="Q46" s="84"/>
      <c r="R46" s="76">
        <v>9059.0395781817024</v>
      </c>
      <c r="S46" s="84"/>
      <c r="T46" s="76">
        <v>5075.7910000000002</v>
      </c>
      <c r="U46" s="84"/>
      <c r="V46" s="76">
        <v>3252.4200559199999</v>
      </c>
      <c r="W46" s="84"/>
      <c r="X46" s="5"/>
      <c r="Y46" s="324"/>
      <c r="Z46" s="324"/>
      <c r="AA46" s="324"/>
      <c r="AB46" s="324"/>
      <c r="AC46" s="324"/>
      <c r="AD46" s="324"/>
      <c r="AE46" s="324"/>
      <c r="AF46" s="324"/>
      <c r="AG46" s="322"/>
      <c r="AH46" s="322"/>
      <c r="AI46" s="322"/>
      <c r="AJ46" s="84"/>
      <c r="AK46" s="1">
        <v>11.8</v>
      </c>
      <c r="AL46" s="1"/>
      <c r="AM46" s="1">
        <v>15.9</v>
      </c>
      <c r="AP46" s="331">
        <v>23.878632470770722</v>
      </c>
      <c r="AR46" s="331">
        <v>11.106199999999999</v>
      </c>
      <c r="AT46" s="331">
        <v>6.8408059805923465</v>
      </c>
    </row>
    <row r="47" spans="1:46" s="4" customFormat="1" ht="12" customHeight="1">
      <c r="A47" s="144" t="s">
        <v>203</v>
      </c>
      <c r="B47" s="321"/>
      <c r="C47" s="322"/>
      <c r="D47" s="321"/>
      <c r="E47" s="322"/>
      <c r="F47" s="321"/>
      <c r="G47" s="322"/>
      <c r="H47" s="321"/>
      <c r="I47" s="322"/>
      <c r="J47" s="322"/>
      <c r="K47" s="322"/>
      <c r="L47" s="322"/>
      <c r="M47" s="84"/>
      <c r="N47" s="76">
        <v>6424</v>
      </c>
      <c r="O47" s="84"/>
      <c r="P47" s="76">
        <v>10584</v>
      </c>
      <c r="Q47" s="84"/>
      <c r="R47" s="76">
        <v>11889.692466240782</v>
      </c>
      <c r="S47" s="84"/>
      <c r="T47" s="76">
        <v>5557.6040000000003</v>
      </c>
      <c r="U47" s="84"/>
      <c r="V47" s="76">
        <v>3079.0799652100009</v>
      </c>
      <c r="W47" s="84"/>
      <c r="X47" s="5"/>
      <c r="Y47" s="324"/>
      <c r="Z47" s="324"/>
      <c r="AA47" s="324"/>
      <c r="AB47" s="324"/>
      <c r="AC47" s="324"/>
      <c r="AD47" s="324"/>
      <c r="AE47" s="324"/>
      <c r="AF47" s="324"/>
      <c r="AG47" s="322"/>
      <c r="AH47" s="322"/>
      <c r="AI47" s="322"/>
      <c r="AJ47" s="84"/>
      <c r="AK47" s="1">
        <v>15.2</v>
      </c>
      <c r="AL47" s="1"/>
      <c r="AM47" s="1">
        <v>20.8</v>
      </c>
      <c r="AP47" s="331">
        <v>31.339922310930064</v>
      </c>
      <c r="AR47" s="331">
        <v>12.169169999999999</v>
      </c>
      <c r="AT47" s="331">
        <v>6.4762202540202098</v>
      </c>
    </row>
    <row r="48" spans="1:46" s="4" customFormat="1" ht="12" customHeight="1">
      <c r="A48" s="122" t="s">
        <v>146</v>
      </c>
      <c r="B48" s="321"/>
      <c r="C48" s="322"/>
      <c r="D48" s="321"/>
      <c r="E48" s="322"/>
      <c r="F48" s="321"/>
      <c r="G48" s="322"/>
      <c r="H48" s="321"/>
      <c r="I48" s="322"/>
      <c r="J48" s="322"/>
      <c r="K48" s="322"/>
      <c r="L48" s="322"/>
      <c r="M48" s="84"/>
      <c r="N48" s="76">
        <v>277</v>
      </c>
      <c r="O48" s="76"/>
      <c r="P48" s="76">
        <v>348</v>
      </c>
      <c r="Q48" s="84" t="s">
        <v>76</v>
      </c>
      <c r="R48" s="76">
        <v>172.69530985727718</v>
      </c>
      <c r="S48" s="84" t="s">
        <v>76</v>
      </c>
      <c r="T48" s="76">
        <v>556.23180000000002</v>
      </c>
      <c r="U48" s="84"/>
      <c r="V48" s="76">
        <v>472.80765629000001</v>
      </c>
      <c r="W48" s="84" t="s">
        <v>76</v>
      </c>
      <c r="X48" s="5"/>
      <c r="Y48" s="324"/>
      <c r="Z48" s="324"/>
      <c r="AA48" s="324"/>
      <c r="AB48" s="324"/>
      <c r="AC48" s="324"/>
      <c r="AD48" s="324"/>
      <c r="AE48" s="324"/>
      <c r="AF48" s="324"/>
      <c r="AG48" s="322"/>
      <c r="AH48" s="322"/>
      <c r="AI48" s="322"/>
      <c r="AJ48" s="84"/>
      <c r="AK48" s="1">
        <v>0.7</v>
      </c>
      <c r="AL48" s="1"/>
      <c r="AM48" s="1">
        <v>0.7</v>
      </c>
      <c r="AP48" s="331">
        <v>0.45520585244374201</v>
      </c>
      <c r="AR48" s="331">
        <v>1.217076</v>
      </c>
      <c r="AT48" s="331">
        <v>0.99445501725132646</v>
      </c>
    </row>
    <row r="49" spans="1:47" s="4" customFormat="1" ht="12" customHeight="1">
      <c r="A49" s="144" t="s">
        <v>104</v>
      </c>
      <c r="B49" s="321"/>
      <c r="C49" s="322"/>
      <c r="D49" s="321"/>
      <c r="E49" s="322"/>
      <c r="F49" s="321"/>
      <c r="G49" s="322"/>
      <c r="H49" s="321"/>
      <c r="I49" s="322"/>
      <c r="J49" s="322"/>
      <c r="K49" s="322"/>
      <c r="L49" s="322"/>
      <c r="M49" s="84"/>
      <c r="N49" s="76">
        <v>124</v>
      </c>
      <c r="O49" s="76"/>
      <c r="P49" s="76">
        <v>134</v>
      </c>
      <c r="Q49" s="84" t="s">
        <v>76</v>
      </c>
      <c r="R49" s="76">
        <v>81.861589504526052</v>
      </c>
      <c r="S49" s="84" t="s">
        <v>76</v>
      </c>
      <c r="T49" s="76">
        <v>47.407600000000002</v>
      </c>
      <c r="U49" s="84"/>
      <c r="V49" s="76">
        <v>22.648954710000002</v>
      </c>
      <c r="W49" s="84" t="s">
        <v>76</v>
      </c>
      <c r="X49" s="5"/>
      <c r="Y49" s="324"/>
      <c r="Z49" s="324"/>
      <c r="AA49" s="324"/>
      <c r="AB49" s="324"/>
      <c r="AC49" s="324"/>
      <c r="AD49" s="324"/>
      <c r="AE49" s="324"/>
      <c r="AF49" s="324"/>
      <c r="AG49" s="322"/>
      <c r="AH49" s="322"/>
      <c r="AI49" s="322"/>
      <c r="AJ49" s="84"/>
      <c r="AK49" s="1">
        <v>0.3</v>
      </c>
      <c r="AL49" s="1"/>
      <c r="AM49" s="1">
        <v>0.3</v>
      </c>
      <c r="AP49" s="331">
        <v>0.21577815091564392</v>
      </c>
      <c r="AR49" s="331">
        <v>0.103808</v>
      </c>
      <c r="AT49" s="331">
        <v>4.7637482911323074E-2</v>
      </c>
    </row>
    <row r="50" spans="1:47" s="4" customFormat="1" ht="6" customHeight="1">
      <c r="A50" s="43"/>
      <c r="B50" s="76"/>
      <c r="C50" s="84"/>
      <c r="D50" s="76"/>
      <c r="E50" s="84"/>
      <c r="F50" s="76"/>
      <c r="G50" s="84"/>
      <c r="H50" s="76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5"/>
      <c r="Y50" s="99"/>
      <c r="Z50" s="99"/>
      <c r="AA50" s="99"/>
      <c r="AB50" s="103"/>
      <c r="AC50" s="99"/>
      <c r="AD50" s="103"/>
      <c r="AE50" s="99"/>
      <c r="AF50" s="103"/>
      <c r="AG50" s="84"/>
      <c r="AH50" s="84"/>
      <c r="AI50" s="84"/>
      <c r="AJ50" s="84"/>
      <c r="AK50" s="1"/>
      <c r="AL50" s="1"/>
      <c r="AM50" s="1"/>
      <c r="AP50" s="1"/>
      <c r="AR50" s="1"/>
      <c r="AT50" s="1"/>
    </row>
    <row r="51" spans="1:47" s="22" customFormat="1" ht="24">
      <c r="A51" s="174" t="s">
        <v>197</v>
      </c>
      <c r="B51" s="75">
        <v>20561.371275738253</v>
      </c>
      <c r="C51" s="84"/>
      <c r="D51" s="75">
        <v>18596.490175665298</v>
      </c>
      <c r="E51" s="84"/>
      <c r="F51" s="75">
        <v>20025.812946142025</v>
      </c>
      <c r="G51" s="234"/>
      <c r="H51" s="75">
        <v>48623</v>
      </c>
      <c r="I51" s="234"/>
      <c r="J51" s="75">
        <v>59392</v>
      </c>
      <c r="K51" s="234"/>
      <c r="L51" s="75">
        <f>SUM(L52:L64)</f>
        <v>70081</v>
      </c>
      <c r="M51" s="75"/>
      <c r="N51" s="75">
        <f t="shared" ref="N51:R51" si="18">SUM(N52:N64)</f>
        <v>42162</v>
      </c>
      <c r="O51" s="75"/>
      <c r="P51" s="75">
        <f t="shared" si="18"/>
        <v>50930.580810790001</v>
      </c>
      <c r="Q51" s="234"/>
      <c r="R51" s="75">
        <f t="shared" si="18"/>
        <v>37937.849201668745</v>
      </c>
      <c r="S51" s="234"/>
      <c r="T51" s="75">
        <f t="shared" ref="T51:V51" si="19">SUM(T52:T64)</f>
        <v>45702</v>
      </c>
      <c r="U51" s="234"/>
      <c r="V51" s="75">
        <f t="shared" si="19"/>
        <v>47544.398498470015</v>
      </c>
      <c r="W51" s="234"/>
      <c r="X51" s="5"/>
      <c r="Y51" s="97">
        <v>99.999999999999986</v>
      </c>
      <c r="Z51" s="97"/>
      <c r="AA51" s="97">
        <v>99.999999999999986</v>
      </c>
      <c r="AB51" s="97"/>
      <c r="AC51" s="97">
        <v>100.00000000000001</v>
      </c>
      <c r="AD51" s="97"/>
      <c r="AE51" s="104">
        <v>100</v>
      </c>
      <c r="AF51" s="97"/>
      <c r="AG51" s="104">
        <v>100</v>
      </c>
      <c r="AH51" s="234"/>
      <c r="AI51" s="104">
        <f>SUM(AI52:AI63)</f>
        <v>100.00000000000001</v>
      </c>
      <c r="AJ51" s="104"/>
      <c r="AK51" s="104">
        <f>SUM(AK52:AK63)</f>
        <v>100.00000000000001</v>
      </c>
      <c r="AL51" s="104"/>
      <c r="AM51" s="104">
        <f t="shared" ref="AM51" si="20">SUM(AM52:AM63)</f>
        <v>100</v>
      </c>
      <c r="AN51" s="104"/>
      <c r="AO51" s="104"/>
      <c r="AP51" s="104">
        <f>SUM(AP52:AP63)</f>
        <v>100.00000000000001</v>
      </c>
      <c r="AQ51" s="104"/>
      <c r="AR51" s="104">
        <f>SUM(AR52:AR63)</f>
        <v>100</v>
      </c>
      <c r="AS51" s="104"/>
      <c r="AT51" s="104">
        <f>SUM(AT52:AT63)</f>
        <v>100</v>
      </c>
      <c r="AU51" s="104"/>
    </row>
    <row r="52" spans="1:47" s="4" customFormat="1" ht="12">
      <c r="A52" s="148" t="s">
        <v>132</v>
      </c>
      <c r="B52" s="76">
        <v>1251.6775408262679</v>
      </c>
      <c r="C52" s="84"/>
      <c r="D52" s="76">
        <v>644.93311754063438</v>
      </c>
      <c r="E52" s="84"/>
      <c r="F52" s="76">
        <v>578.94367836276729</v>
      </c>
      <c r="G52" s="234"/>
      <c r="H52" s="76">
        <v>516</v>
      </c>
      <c r="I52" s="234"/>
      <c r="J52" s="76">
        <v>513</v>
      </c>
      <c r="K52" s="76"/>
      <c r="L52" s="76">
        <v>553</v>
      </c>
      <c r="M52" s="76"/>
      <c r="N52" s="76">
        <v>339</v>
      </c>
      <c r="O52" s="76" t="s">
        <v>76</v>
      </c>
      <c r="P52" s="76">
        <v>442.32825209999999</v>
      </c>
      <c r="Q52" s="76" t="s">
        <v>76</v>
      </c>
      <c r="R52" s="76">
        <v>800.97052692914906</v>
      </c>
      <c r="S52" s="76"/>
      <c r="T52" s="76">
        <v>1531</v>
      </c>
      <c r="U52" s="76"/>
      <c r="V52" s="76">
        <v>946.46618989000001</v>
      </c>
      <c r="W52" s="76"/>
      <c r="X52" s="5"/>
      <c r="Y52" s="100">
        <v>6.3192818697236</v>
      </c>
      <c r="Z52" s="99"/>
      <c r="AA52" s="100">
        <v>3.6562889144419506</v>
      </c>
      <c r="AB52" s="100"/>
      <c r="AC52" s="100">
        <v>2.9797991702692057</v>
      </c>
      <c r="AD52" s="100"/>
      <c r="AE52" s="100">
        <v>1.0848769001114311</v>
      </c>
      <c r="AF52" s="100"/>
      <c r="AG52" s="100">
        <v>0.88768147289370314</v>
      </c>
      <c r="AH52" s="234"/>
      <c r="AI52" s="100">
        <f>L52/SUM($L$52:$L$63)*100</f>
        <v>0.8003705151028323</v>
      </c>
      <c r="AJ52" s="100"/>
      <c r="AK52" s="100">
        <f t="shared" ref="AK52:AK63" si="21">N52/SUM($N$52:$N$63)*100</f>
        <v>0.82157917696670058</v>
      </c>
      <c r="AL52" s="100"/>
      <c r="AM52" s="100">
        <f>P52/SUM($P$52:$P$63)*100</f>
        <v>0.88428171945395606</v>
      </c>
      <c r="AP52" s="100">
        <f>R52/SUM($R$52:$R$63)*100</f>
        <v>2.1568270156491254</v>
      </c>
      <c r="AR52" s="100">
        <f>T52/SUM(T$52:T$63)*100</f>
        <v>3.496870860170846</v>
      </c>
      <c r="AT52" s="100">
        <f>V52/SUM(V$52:V$63)*100</f>
        <v>2.0688714870746208</v>
      </c>
    </row>
    <row r="53" spans="1:47" s="4" customFormat="1" ht="12">
      <c r="A53" s="144" t="s">
        <v>133</v>
      </c>
      <c r="B53" s="76">
        <v>173.29805779815464</v>
      </c>
      <c r="C53" s="140" t="s">
        <v>76</v>
      </c>
      <c r="D53" s="76">
        <v>204.05306629755862</v>
      </c>
      <c r="E53" s="140" t="s">
        <v>76</v>
      </c>
      <c r="F53" s="76">
        <v>556.38215420105087</v>
      </c>
      <c r="G53" s="234"/>
      <c r="H53" s="76">
        <v>438</v>
      </c>
      <c r="I53" s="234"/>
      <c r="J53" s="76">
        <v>699</v>
      </c>
      <c r="K53" s="76"/>
      <c r="L53" s="76">
        <v>1042</v>
      </c>
      <c r="M53" s="76"/>
      <c r="N53" s="76">
        <v>257</v>
      </c>
      <c r="O53" s="76" t="s">
        <v>76</v>
      </c>
      <c r="P53" s="76">
        <v>411.53068680000001</v>
      </c>
      <c r="Q53" s="76" t="s">
        <v>76</v>
      </c>
      <c r="R53" s="76">
        <v>369.33451443441976</v>
      </c>
      <c r="S53" s="76" t="s">
        <v>76</v>
      </c>
      <c r="T53" s="76">
        <v>559</v>
      </c>
      <c r="U53" s="76" t="s">
        <v>76</v>
      </c>
      <c r="V53" s="76">
        <v>740.92322292000006</v>
      </c>
      <c r="W53" s="76" t="s">
        <v>76</v>
      </c>
      <c r="X53" s="5"/>
      <c r="Y53" s="100">
        <v>0.87492124687263451</v>
      </c>
      <c r="Z53" s="101"/>
      <c r="AA53" s="100">
        <v>1.1568284275844232</v>
      </c>
      <c r="AB53" s="100"/>
      <c r="AC53" s="100">
        <v>2.863675938442559</v>
      </c>
      <c r="AD53" s="100"/>
      <c r="AE53" s="100">
        <v>0.92088388032714497</v>
      </c>
      <c r="AF53" s="100"/>
      <c r="AG53" s="100">
        <v>1.2095308958142272</v>
      </c>
      <c r="AH53" s="234"/>
      <c r="AI53" s="100">
        <f t="shared" ref="AI53:AI62" si="22">L53/SUM($L$52:$L$63)*100</f>
        <v>1.5081122544975611</v>
      </c>
      <c r="AJ53" s="100"/>
      <c r="AK53" s="100">
        <f t="shared" si="21"/>
        <v>0.62284911056177594</v>
      </c>
      <c r="AL53" s="100"/>
      <c r="AM53" s="100">
        <f t="shared" ref="AM53:AM62" si="23">P53/SUM($P$52:$P$63)*100</f>
        <v>0.82271268363229078</v>
      </c>
      <c r="AP53" s="100">
        <f>R53/SUM($R$52:$R$63)*100</f>
        <v>0.9945317983145614</v>
      </c>
      <c r="AR53" s="100">
        <f t="shared" ref="AR53:AR62" si="24">T53/SUM(T$52:T$63)*100</f>
        <v>1.2767804120414783</v>
      </c>
      <c r="AT53" s="100">
        <f>V53/SUM(V$52:V$63)*100</f>
        <v>1.6195770608443762</v>
      </c>
    </row>
    <row r="54" spans="1:47" s="4" customFormat="1" ht="12">
      <c r="A54" s="144" t="s">
        <v>215</v>
      </c>
      <c r="B54" s="76">
        <v>3920.7481767315467</v>
      </c>
      <c r="C54" s="84"/>
      <c r="D54" s="76">
        <v>4388.7597767908219</v>
      </c>
      <c r="E54" s="84"/>
      <c r="F54" s="76">
        <v>4169.6482972054682</v>
      </c>
      <c r="G54" s="234"/>
      <c r="H54" s="76">
        <v>7188</v>
      </c>
      <c r="I54" s="234"/>
      <c r="J54" s="76">
        <v>5711</v>
      </c>
      <c r="K54" s="76"/>
      <c r="L54" s="76">
        <v>3049</v>
      </c>
      <c r="M54" s="76"/>
      <c r="N54" s="76">
        <v>40</v>
      </c>
      <c r="O54" s="76" t="s">
        <v>76</v>
      </c>
      <c r="P54" s="76">
        <v>110.8671813</v>
      </c>
      <c r="Q54" s="76" t="s">
        <v>76</v>
      </c>
      <c r="R54" s="76">
        <v>3657.0575542184552</v>
      </c>
      <c r="S54" s="76"/>
      <c r="T54" s="76">
        <v>5060</v>
      </c>
      <c r="U54" s="76"/>
      <c r="V54" s="76">
        <v>2953.8563310399995</v>
      </c>
      <c r="W54" s="76"/>
      <c r="X54" s="16"/>
      <c r="Y54" s="100">
        <v>19.794485449196426</v>
      </c>
      <c r="Z54" s="100"/>
      <c r="AA54" s="100">
        <v>24.880988870939767</v>
      </c>
      <c r="AB54" s="100"/>
      <c r="AC54" s="100">
        <v>21.461007349564511</v>
      </c>
      <c r="AD54" s="100"/>
      <c r="AE54" s="100">
        <v>15.112587515505751</v>
      </c>
      <c r="AF54" s="100"/>
      <c r="AG54" s="100">
        <v>9.8821615822532927</v>
      </c>
      <c r="AH54" s="234"/>
      <c r="AI54" s="100">
        <f t="shared" si="22"/>
        <v>4.4128927677188718</v>
      </c>
      <c r="AJ54" s="100"/>
      <c r="AK54" s="100">
        <f t="shared" si="21"/>
        <v>9.6941495807280315E-2</v>
      </c>
      <c r="AL54" s="100"/>
      <c r="AM54" s="100">
        <f t="shared" si="23"/>
        <v>0.22164042483276297</v>
      </c>
      <c r="AP54" s="100">
        <f t="shared" ref="AP54:AP59" si="25">R54/SUM($R$52:$R$63)*100</f>
        <v>9.8476039573673262</v>
      </c>
      <c r="AR54" s="100">
        <f t="shared" si="24"/>
        <v>11.557260974829839</v>
      </c>
      <c r="AT54" s="100">
        <f>V54/SUM(V$52:V$63)*100</f>
        <v>6.4568065985682557</v>
      </c>
    </row>
    <row r="55" spans="1:47" s="4" customFormat="1" ht="12">
      <c r="A55" s="148" t="s">
        <v>134</v>
      </c>
      <c r="B55" s="76">
        <v>662.37528133143326</v>
      </c>
      <c r="C55" s="84"/>
      <c r="D55" s="76">
        <v>467.9203894597573</v>
      </c>
      <c r="E55" s="84"/>
      <c r="F55" s="76">
        <v>402.29892616659447</v>
      </c>
      <c r="G55" s="234"/>
      <c r="H55" s="76">
        <v>1206</v>
      </c>
      <c r="I55" s="234"/>
      <c r="J55" s="76">
        <v>1615</v>
      </c>
      <c r="K55" s="76"/>
      <c r="L55" s="76">
        <v>628</v>
      </c>
      <c r="M55" s="76"/>
      <c r="N55" s="76">
        <v>385</v>
      </c>
      <c r="O55" s="76" t="s">
        <v>76</v>
      </c>
      <c r="P55" s="76">
        <v>425.08753960000001</v>
      </c>
      <c r="Q55" s="76" t="s">
        <v>76</v>
      </c>
      <c r="R55" s="76">
        <v>242.39877732523198</v>
      </c>
      <c r="S55" s="76" t="s">
        <v>76</v>
      </c>
      <c r="T55" s="76">
        <v>447</v>
      </c>
      <c r="U55" s="76" t="s">
        <v>76</v>
      </c>
      <c r="V55" s="76">
        <v>273.18027716</v>
      </c>
      <c r="W55" s="76" t="s">
        <v>76</v>
      </c>
      <c r="X55" s="16"/>
      <c r="Y55" s="100">
        <v>3.3441009922632881</v>
      </c>
      <c r="Z55" s="100"/>
      <c r="AA55" s="100">
        <v>2.6527590013475741</v>
      </c>
      <c r="AB55" s="100"/>
      <c r="AC55" s="100">
        <v>2.0706159358739193</v>
      </c>
      <c r="AD55" s="100"/>
      <c r="AE55" s="100">
        <v>2.5355843828185778</v>
      </c>
      <c r="AF55" s="100"/>
      <c r="AG55" s="100">
        <v>2.7945527850357323</v>
      </c>
      <c r="AH55" s="234"/>
      <c r="AI55" s="100">
        <f t="shared" si="22"/>
        <v>0.90891986163576621</v>
      </c>
      <c r="AJ55" s="100"/>
      <c r="AK55" s="100">
        <f t="shared" si="21"/>
        <v>0.93306189714507293</v>
      </c>
      <c r="AL55" s="100"/>
      <c r="AM55" s="100">
        <f t="shared" si="23"/>
        <v>0.84981490251036051</v>
      </c>
      <c r="AP55" s="100">
        <f>R55/SUM($R$52:$R$63)*100</f>
        <v>0.65272343228382368</v>
      </c>
      <c r="AR55" s="100">
        <f t="shared" si="24"/>
        <v>1.0209675208989994</v>
      </c>
      <c r="AT55" s="100">
        <f>V55/SUM(V$52:V$63)*100</f>
        <v>0.59714218245149564</v>
      </c>
    </row>
    <row r="56" spans="1:47" s="4" customFormat="1" ht="12">
      <c r="A56" s="144" t="s">
        <v>135</v>
      </c>
      <c r="B56" s="76">
        <v>692.59253196524514</v>
      </c>
      <c r="C56" s="84"/>
      <c r="D56" s="76">
        <v>277.58534200999992</v>
      </c>
      <c r="E56" s="140" t="s">
        <v>76</v>
      </c>
      <c r="F56" s="76">
        <v>28.831589644804666</v>
      </c>
      <c r="G56" s="235" t="s">
        <v>76</v>
      </c>
      <c r="H56" s="76">
        <v>109</v>
      </c>
      <c r="I56" s="235" t="s">
        <v>76</v>
      </c>
      <c r="J56" s="76">
        <v>19</v>
      </c>
      <c r="K56" s="76" t="s">
        <v>76</v>
      </c>
      <c r="L56" s="76">
        <v>0</v>
      </c>
      <c r="M56" s="76"/>
      <c r="N56" s="76">
        <v>49</v>
      </c>
      <c r="O56" s="76" t="s">
        <v>76</v>
      </c>
      <c r="P56" s="76">
        <v>32.199467200000001</v>
      </c>
      <c r="Q56" s="76" t="s">
        <v>76</v>
      </c>
      <c r="R56" s="76">
        <v>75.72281723681435</v>
      </c>
      <c r="S56" s="76" t="s">
        <v>76</v>
      </c>
      <c r="T56" s="76">
        <v>126</v>
      </c>
      <c r="U56" s="76" t="s">
        <v>76</v>
      </c>
      <c r="V56" s="76">
        <v>238.57771255</v>
      </c>
      <c r="W56" s="76" t="s">
        <v>76</v>
      </c>
      <c r="X56" s="5"/>
      <c r="Y56" s="100">
        <v>3.4966573159607552</v>
      </c>
      <c r="Z56" s="99"/>
      <c r="AA56" s="100">
        <v>1.5737014912074101</v>
      </c>
      <c r="AB56" s="100"/>
      <c r="AC56" s="100">
        <v>0.14839499956902255</v>
      </c>
      <c r="AD56" s="100"/>
      <c r="AE56" s="100">
        <v>0.22916973277547675</v>
      </c>
      <c r="AF56" s="100"/>
      <c r="AG56" s="100">
        <v>3.287709158865567E-2</v>
      </c>
      <c r="AH56" s="235"/>
      <c r="AI56" s="100">
        <f t="shared" si="22"/>
        <v>0</v>
      </c>
      <c r="AJ56" s="100"/>
      <c r="AK56" s="100">
        <f t="shared" si="21"/>
        <v>0.11875333236391837</v>
      </c>
      <c r="AL56" s="100"/>
      <c r="AM56" s="100">
        <f>P56/SUM($P$52:$P$63)*100</f>
        <v>6.4371651790128243E-2</v>
      </c>
      <c r="AP56" s="100">
        <f>R56/SUM($R$52:$R$63)*100</f>
        <v>0.20390390460880123</v>
      </c>
      <c r="AR56" s="100">
        <f t="shared" si="24"/>
        <v>0.28778950253528846</v>
      </c>
      <c r="AT56" s="100">
        <f>V56/SUM(V$52:V$63)*100</f>
        <v>0.52150476395099277</v>
      </c>
    </row>
    <row r="57" spans="1:47" s="4" customFormat="1" ht="12">
      <c r="A57" s="148" t="s">
        <v>136</v>
      </c>
      <c r="B57" s="76">
        <v>841.59451408758855</v>
      </c>
      <c r="C57" s="84"/>
      <c r="D57" s="76">
        <v>1421.6430030546414</v>
      </c>
      <c r="E57" s="84"/>
      <c r="F57" s="76">
        <v>233.11630675243435</v>
      </c>
      <c r="G57" s="235" t="s">
        <v>76</v>
      </c>
      <c r="H57" s="76">
        <v>661</v>
      </c>
      <c r="I57" s="235"/>
      <c r="J57" s="76">
        <v>305</v>
      </c>
      <c r="K57" s="76" t="s">
        <v>76</v>
      </c>
      <c r="L57" s="76">
        <v>759</v>
      </c>
      <c r="M57" s="76"/>
      <c r="N57" s="76">
        <v>428</v>
      </c>
      <c r="O57" s="76" t="s">
        <v>76</v>
      </c>
      <c r="P57" s="76">
        <v>70.816663790000007</v>
      </c>
      <c r="Q57" s="76" t="s">
        <v>76</v>
      </c>
      <c r="R57" s="76">
        <v>95.492229671346649</v>
      </c>
      <c r="S57" s="76" t="s">
        <v>76</v>
      </c>
      <c r="T57" s="76">
        <v>290</v>
      </c>
      <c r="U57" s="76" t="s">
        <v>76</v>
      </c>
      <c r="V57" s="76">
        <v>110.27532839</v>
      </c>
      <c r="W57" s="76" t="s">
        <v>76</v>
      </c>
      <c r="X57" s="32"/>
      <c r="Y57" s="100">
        <v>4.2489161793394477</v>
      </c>
      <c r="Z57" s="99"/>
      <c r="AA57" s="100">
        <v>8.0596536462327819</v>
      </c>
      <c r="AB57" s="100"/>
      <c r="AC57" s="100">
        <v>1.1998399903105303</v>
      </c>
      <c r="AD57" s="100"/>
      <c r="AE57" s="100">
        <v>1.3897357189411939</v>
      </c>
      <c r="AF57" s="100"/>
      <c r="AG57" s="100">
        <v>0.52776383865999899</v>
      </c>
      <c r="AH57" s="235"/>
      <c r="AI57" s="100">
        <f t="shared" si="22"/>
        <v>1.0985193869132908</v>
      </c>
      <c r="AJ57" s="100"/>
      <c r="AK57" s="100">
        <f t="shared" si="21"/>
        <v>1.0372740051378992</v>
      </c>
      <c r="AL57" s="100"/>
      <c r="AM57" s="100">
        <f t="shared" si="23"/>
        <v>0.14157332461788263</v>
      </c>
      <c r="AP57" s="100">
        <f>R57/SUM($R$52:$R$63)*100</f>
        <v>0.2571383263368815</v>
      </c>
      <c r="AR57" s="100">
        <f t="shared" si="24"/>
        <v>0.66237266456534649</v>
      </c>
      <c r="AT57" s="100">
        <f>V57/SUM(V$52:V$63)*100</f>
        <v>0.24104979667617807</v>
      </c>
    </row>
    <row r="58" spans="1:47" s="4" customFormat="1" ht="12">
      <c r="A58" s="148" t="s">
        <v>137</v>
      </c>
      <c r="B58" s="76">
        <v>146.92989451883642</v>
      </c>
      <c r="C58" s="140" t="s">
        <v>76</v>
      </c>
      <c r="D58" s="76">
        <v>105.35825997536</v>
      </c>
      <c r="E58" s="140" t="s">
        <v>76</v>
      </c>
      <c r="F58" s="76">
        <v>31.530419781212878</v>
      </c>
      <c r="G58" s="235" t="s">
        <v>76</v>
      </c>
      <c r="H58" s="76">
        <v>265</v>
      </c>
      <c r="I58" s="235" t="s">
        <v>76</v>
      </c>
      <c r="J58" s="76">
        <v>123</v>
      </c>
      <c r="K58" s="76" t="s">
        <v>76</v>
      </c>
      <c r="L58" s="76">
        <v>175</v>
      </c>
      <c r="M58" s="76" t="s">
        <v>76</v>
      </c>
      <c r="N58" s="76">
        <v>261</v>
      </c>
      <c r="O58" s="76" t="s">
        <v>76</v>
      </c>
      <c r="P58" s="76">
        <v>764.96756700000003</v>
      </c>
      <c r="Q58" s="76"/>
      <c r="R58" s="76">
        <v>743.00365983410893</v>
      </c>
      <c r="S58" s="76"/>
      <c r="T58" s="76">
        <v>119</v>
      </c>
      <c r="U58" s="76" t="s">
        <v>76</v>
      </c>
      <c r="V58" s="76">
        <v>134.76401706000001</v>
      </c>
      <c r="W58" s="76" t="s">
        <v>76</v>
      </c>
      <c r="X58" s="5"/>
      <c r="Y58" s="100">
        <v>0.74179761821112522</v>
      </c>
      <c r="Z58" s="99"/>
      <c r="AA58" s="100">
        <v>0.59730261559801323</v>
      </c>
      <c r="AB58" s="100"/>
      <c r="AC58" s="100">
        <v>0.16228576667077088</v>
      </c>
      <c r="AD58" s="100"/>
      <c r="AE58" s="100">
        <v>0.55715577234404889</v>
      </c>
      <c r="AF58" s="100"/>
      <c r="AG58" s="100">
        <v>0.21283590870550778</v>
      </c>
      <c r="AH58" s="235"/>
      <c r="AI58" s="100">
        <f t="shared" si="22"/>
        <v>0.25328180857684568</v>
      </c>
      <c r="AJ58" s="100"/>
      <c r="AK58" s="100">
        <f t="shared" si="21"/>
        <v>0.63254326014250395</v>
      </c>
      <c r="AL58" s="100"/>
      <c r="AM58" s="100">
        <f t="shared" si="23"/>
        <v>1.5292869769492832</v>
      </c>
      <c r="AP58" s="100">
        <f t="shared" si="25"/>
        <v>2.0007357479186414</v>
      </c>
      <c r="AR58" s="100">
        <f t="shared" si="24"/>
        <v>0.27180119683888354</v>
      </c>
      <c r="AT58" s="100">
        <f>V58/SUM(V$52:V$63)*100</f>
        <v>0.29457938947769019</v>
      </c>
    </row>
    <row r="59" spans="1:47" s="4" customFormat="1" ht="12">
      <c r="A59" s="144" t="s">
        <v>138</v>
      </c>
      <c r="B59" s="76">
        <v>644.75687143025425</v>
      </c>
      <c r="C59" s="84"/>
      <c r="D59" s="76">
        <v>403.16135256302152</v>
      </c>
      <c r="E59" s="140" t="s">
        <v>76</v>
      </c>
      <c r="F59" s="76">
        <v>443.44003579878603</v>
      </c>
      <c r="G59" s="235"/>
      <c r="H59" s="76">
        <v>2846</v>
      </c>
      <c r="I59" s="235"/>
      <c r="J59" s="76">
        <v>2841</v>
      </c>
      <c r="K59" s="76"/>
      <c r="L59" s="76">
        <v>2320</v>
      </c>
      <c r="M59" s="76"/>
      <c r="N59" s="76">
        <v>1313</v>
      </c>
      <c r="O59" s="76"/>
      <c r="P59" s="76">
        <v>1469.241399</v>
      </c>
      <c r="Q59" s="76"/>
      <c r="R59" s="76">
        <v>1064.1625342977129</v>
      </c>
      <c r="S59" s="76"/>
      <c r="T59" s="76">
        <v>1611</v>
      </c>
      <c r="U59" s="76"/>
      <c r="V59" s="76">
        <v>3766.4805583399971</v>
      </c>
      <c r="W59" s="76"/>
      <c r="X59" s="5"/>
      <c r="Y59" s="100">
        <v>3.2551518063664289</v>
      </c>
      <c r="Z59" s="97"/>
      <c r="AA59" s="100">
        <v>2.285623646881064</v>
      </c>
      <c r="AB59" s="100"/>
      <c r="AC59" s="100">
        <v>2.2823675257567997</v>
      </c>
      <c r="AD59" s="100"/>
      <c r="AE59" s="100">
        <v>5.9836427475138239</v>
      </c>
      <c r="AF59" s="100"/>
      <c r="AG59" s="100">
        <v>4.9159903791247777</v>
      </c>
      <c r="AH59" s="235"/>
      <c r="AI59" s="100">
        <f t="shared" si="22"/>
        <v>3.3577931194187545</v>
      </c>
      <c r="AJ59" s="100"/>
      <c r="AK59" s="100">
        <f t="shared" si="21"/>
        <v>3.1821045998739765</v>
      </c>
      <c r="AL59" s="100"/>
      <c r="AM59" s="100">
        <f t="shared" si="23"/>
        <v>2.9372379097027066</v>
      </c>
      <c r="AP59" s="100">
        <f t="shared" si="25"/>
        <v>2.8655417719483363</v>
      </c>
      <c r="AR59" s="100">
        <f t="shared" si="24"/>
        <v>3.6795943538440454</v>
      </c>
      <c r="AT59" s="100">
        <f>V59/SUM(V$52:V$63)*100</f>
        <v>8.2331142063047817</v>
      </c>
    </row>
    <row r="60" spans="1:47" s="4" customFormat="1" ht="12">
      <c r="A60" s="144" t="s">
        <v>139</v>
      </c>
      <c r="B60" s="76">
        <v>3771.8982539095268</v>
      </c>
      <c r="C60" s="84"/>
      <c r="D60" s="76">
        <v>3651.0835512228446</v>
      </c>
      <c r="E60" s="84"/>
      <c r="F60" s="76">
        <v>4920.5522851757351</v>
      </c>
      <c r="G60" s="234"/>
      <c r="H60" s="76">
        <v>12352</v>
      </c>
      <c r="I60" s="234"/>
      <c r="J60" s="76">
        <v>5466</v>
      </c>
      <c r="K60" s="76"/>
      <c r="L60" s="76">
        <v>3906</v>
      </c>
      <c r="M60" s="76"/>
      <c r="N60" s="76">
        <v>2224</v>
      </c>
      <c r="O60" s="76"/>
      <c r="P60" s="76">
        <v>2867.329131</v>
      </c>
      <c r="Q60" s="76"/>
      <c r="R60" s="76">
        <v>2593.8748457788024</v>
      </c>
      <c r="S60" s="76"/>
      <c r="T60" s="76">
        <v>2987</v>
      </c>
      <c r="U60" s="76"/>
      <c r="V60" s="76">
        <v>2826.7034870400012</v>
      </c>
      <c r="W60" s="76"/>
      <c r="X60" s="5"/>
      <c r="Y60" s="100">
        <v>19.042994280010777</v>
      </c>
      <c r="Z60" s="99"/>
      <c r="AA60" s="100">
        <v>20.69891582702969</v>
      </c>
      <c r="AB60" s="100"/>
      <c r="AC60" s="100">
        <v>25.325879121950617</v>
      </c>
      <c r="AD60" s="100"/>
      <c r="AE60" s="100">
        <v>25.969766415070538</v>
      </c>
      <c r="AF60" s="100"/>
      <c r="AG60" s="100">
        <v>9.4582201380837851</v>
      </c>
      <c r="AH60" s="234"/>
      <c r="AI60" s="100">
        <f t="shared" si="22"/>
        <v>5.6532499674351966</v>
      </c>
      <c r="AJ60" s="100"/>
      <c r="AK60" s="100">
        <f t="shared" si="21"/>
        <v>5.3899471668847854</v>
      </c>
      <c r="AL60" s="100"/>
      <c r="AM60" s="100">
        <f t="shared" si="23"/>
        <v>5.7322287739103643</v>
      </c>
      <c r="AP60" s="100">
        <f>R60/SUM($R$52:$R$63)*100</f>
        <v>6.9847006281709323</v>
      </c>
      <c r="AR60" s="100">
        <f t="shared" si="24"/>
        <v>6.8224384450230682</v>
      </c>
      <c r="AT60" s="100">
        <f>V60/SUM(V$52:V$63)*100</f>
        <v>6.1788644002498794</v>
      </c>
    </row>
    <row r="61" spans="1:47" s="4" customFormat="1" ht="12">
      <c r="A61" s="144" t="s">
        <v>140</v>
      </c>
      <c r="B61" s="76">
        <v>4293.7856275149879</v>
      </c>
      <c r="C61" s="84"/>
      <c r="D61" s="76">
        <v>3722.2979973363308</v>
      </c>
      <c r="E61" s="84"/>
      <c r="F61" s="76">
        <v>6040.3445554478612</v>
      </c>
      <c r="G61" s="233"/>
      <c r="H61" s="76">
        <v>17660</v>
      </c>
      <c r="I61" s="233"/>
      <c r="J61" s="76">
        <v>35709</v>
      </c>
      <c r="K61" s="76"/>
      <c r="L61" s="76">
        <v>47894</v>
      </c>
      <c r="M61" s="76"/>
      <c r="N61" s="76">
        <v>27816</v>
      </c>
      <c r="O61" s="76"/>
      <c r="P61" s="76">
        <v>32639.336319999999</v>
      </c>
      <c r="Q61" s="76"/>
      <c r="R61" s="76">
        <v>22491.063086136659</v>
      </c>
      <c r="S61" s="76"/>
      <c r="T61" s="76">
        <v>20855</v>
      </c>
      <c r="U61" s="76"/>
      <c r="V61" s="76">
        <v>22890.020339820025</v>
      </c>
      <c r="W61" s="76"/>
      <c r="X61" s="5"/>
      <c r="Y61" s="100">
        <v>21.677820990958701</v>
      </c>
      <c r="Z61" s="99"/>
      <c r="AA61" s="100">
        <v>21.102648528593832</v>
      </c>
      <c r="AB61" s="100"/>
      <c r="AC61" s="100">
        <v>31.0894036279388</v>
      </c>
      <c r="AD61" s="100"/>
      <c r="AE61" s="100">
        <v>37.129701658852468</v>
      </c>
      <c r="AF61" s="100"/>
      <c r="AG61" s="100">
        <v>61.789898081016077</v>
      </c>
      <c r="AH61" s="233"/>
      <c r="AI61" s="100">
        <f t="shared" si="22"/>
        <v>69.318165371311139</v>
      </c>
      <c r="AJ61" s="100"/>
      <c r="AK61" s="100">
        <f t="shared" si="21"/>
        <v>67.41311618438273</v>
      </c>
      <c r="AL61" s="100"/>
      <c r="AM61" s="100">
        <f t="shared" si="23"/>
        <v>65.251017329004924</v>
      </c>
      <c r="AP61" s="100">
        <f>R61/SUM($R$52:$R$63)*100</f>
        <v>60.563192831612525</v>
      </c>
      <c r="AR61" s="100">
        <f t="shared" si="24"/>
        <v>47.633730756932074</v>
      </c>
      <c r="AT61" s="100">
        <f>V61/SUM(V$52:V$63)*100</f>
        <v>50.035078828453059</v>
      </c>
    </row>
    <row r="62" spans="1:47" s="4" customFormat="1" ht="12">
      <c r="A62" s="148" t="s">
        <v>141</v>
      </c>
      <c r="B62" s="76">
        <v>2784.4001506008167</v>
      </c>
      <c r="C62" s="84"/>
      <c r="D62" s="76">
        <v>779.0282043605082</v>
      </c>
      <c r="E62" s="84"/>
      <c r="F62" s="76">
        <v>1133.3289309580637</v>
      </c>
      <c r="G62" s="234"/>
      <c r="H62" s="76">
        <v>3051</v>
      </c>
      <c r="I62" s="234"/>
      <c r="J62" s="76">
        <v>3083</v>
      </c>
      <c r="K62" s="76"/>
      <c r="L62" s="76">
        <v>4921</v>
      </c>
      <c r="M62" s="76"/>
      <c r="N62" s="76">
        <v>1690</v>
      </c>
      <c r="O62" s="76"/>
      <c r="P62" s="76">
        <v>2609.2158800000002</v>
      </c>
      <c r="Q62" s="76"/>
      <c r="R62" s="76">
        <v>2005.0912317927819</v>
      </c>
      <c r="S62" s="76"/>
      <c r="T62" s="76">
        <v>2174</v>
      </c>
      <c r="U62" s="76"/>
      <c r="V62" s="76">
        <v>1786.1152704300002</v>
      </c>
      <c r="W62" s="76"/>
      <c r="X62" s="5"/>
      <c r="Y62" s="100">
        <v>14.057461938745158</v>
      </c>
      <c r="Z62" s="100"/>
      <c r="AA62" s="100">
        <v>4.4165078675177236</v>
      </c>
      <c r="AB62" s="100"/>
      <c r="AC62" s="100">
        <v>5.8331971387289787</v>
      </c>
      <c r="AD62" s="100"/>
      <c r="AE62" s="100">
        <v>6.4146500431007292</v>
      </c>
      <c r="AF62" s="100"/>
      <c r="AG62" s="100">
        <v>5.3347407035697598</v>
      </c>
      <c r="AH62" s="234"/>
      <c r="AI62" s="100">
        <f t="shared" si="22"/>
        <v>7.1222844571809008</v>
      </c>
      <c r="AJ62" s="100"/>
      <c r="AK62" s="100">
        <f t="shared" si="21"/>
        <v>4.0957781978575927</v>
      </c>
      <c r="AL62" s="100"/>
      <c r="AM62" s="100">
        <f t="shared" si="23"/>
        <v>5.2162209712784646</v>
      </c>
      <c r="AP62" s="100">
        <f>R62/SUM($R$52:$R$63)*100</f>
        <v>5.3992435329076676</v>
      </c>
      <c r="AR62" s="100">
        <f t="shared" si="24"/>
        <v>4.9655109405691835</v>
      </c>
      <c r="AT62" s="100">
        <f>V62/SUM(V$52:V$63)*100</f>
        <v>3.9042524657438329</v>
      </c>
    </row>
    <row r="63" spans="1:47" s="4" customFormat="1" ht="12">
      <c r="A63" s="148" t="s">
        <v>142</v>
      </c>
      <c r="B63" s="76">
        <v>623.2181446223359</v>
      </c>
      <c r="C63" s="84"/>
      <c r="D63" s="76">
        <v>1573.1845799042467</v>
      </c>
      <c r="E63" s="84"/>
      <c r="F63" s="76">
        <v>890.53240003220526</v>
      </c>
      <c r="G63" s="234"/>
      <c r="H63" s="76">
        <v>1271</v>
      </c>
      <c r="I63" s="234"/>
      <c r="J63" s="76">
        <v>1707</v>
      </c>
      <c r="K63" s="76"/>
      <c r="L63" s="76">
        <v>3846</v>
      </c>
      <c r="M63" s="76"/>
      <c r="N63" s="76">
        <v>6460</v>
      </c>
      <c r="O63" s="76"/>
      <c r="P63" s="76">
        <v>8178.2713910000002</v>
      </c>
      <c r="Q63" s="76"/>
      <c r="R63" s="76">
        <v>2998.3496548751882</v>
      </c>
      <c r="S63" s="76"/>
      <c r="T63" s="76">
        <v>8023</v>
      </c>
      <c r="U63" s="76"/>
      <c r="V63" s="76">
        <v>9080.5822587099938</v>
      </c>
      <c r="W63" s="76"/>
      <c r="X63" s="5"/>
      <c r="Y63" s="100">
        <v>3.1464103123516378</v>
      </c>
      <c r="Z63" s="99"/>
      <c r="AA63" s="100">
        <v>8.9187811626257592</v>
      </c>
      <c r="AB63" s="100"/>
      <c r="AC63" s="100">
        <v>4.58353343492431</v>
      </c>
      <c r="AD63" s="100"/>
      <c r="AE63" s="100">
        <v>2.672245232638816</v>
      </c>
      <c r="AF63" s="100"/>
      <c r="AG63" s="100">
        <v>2.9537471232544861</v>
      </c>
      <c r="AH63" s="234"/>
      <c r="AI63" s="100">
        <f>L63/SUM($L$52:$L$63)*100</f>
        <v>5.5664104902088489</v>
      </c>
      <c r="AJ63" s="100"/>
      <c r="AK63" s="100">
        <f t="shared" si="21"/>
        <v>15.65605157287577</v>
      </c>
      <c r="AL63" s="100"/>
      <c r="AM63" s="100">
        <f>P63/SUM($P$52:$P$63)*100</f>
        <v>16.349613332316871</v>
      </c>
      <c r="AP63" s="100">
        <f>R63/SUM($R$52:$R$63)*100</f>
        <v>8.0738570528813955</v>
      </c>
      <c r="AR63" s="100">
        <f>T63/SUM(T$52:T$63)*100</f>
        <v>18.324882371750949</v>
      </c>
      <c r="AT63" s="100">
        <f>V63/SUM(V$52:V$63)*100</f>
        <v>19.849158820204842</v>
      </c>
    </row>
    <row r="64" spans="1:47" s="4" customFormat="1" ht="12">
      <c r="A64" s="148" t="s">
        <v>156</v>
      </c>
      <c r="B64" s="76">
        <v>754.09623040125621</v>
      </c>
      <c r="C64" s="84"/>
      <c r="D64" s="76">
        <v>957.48153514957176</v>
      </c>
      <c r="E64" s="84"/>
      <c r="F64" s="76">
        <v>596.86336661504117</v>
      </c>
      <c r="G64" s="234"/>
      <c r="H64" s="76">
        <v>1060</v>
      </c>
      <c r="I64" s="234"/>
      <c r="J64" s="76">
        <v>1601</v>
      </c>
      <c r="K64" s="76"/>
      <c r="L64" s="76">
        <v>988</v>
      </c>
      <c r="M64" s="76"/>
      <c r="N64" s="76">
        <v>900</v>
      </c>
      <c r="O64" s="76"/>
      <c r="P64" s="76">
        <v>909.38933199999997</v>
      </c>
      <c r="Q64" s="76"/>
      <c r="R64" s="76">
        <v>801.32776913808095</v>
      </c>
      <c r="S64" s="76"/>
      <c r="T64" s="76">
        <v>1920</v>
      </c>
      <c r="U64" s="76"/>
      <c r="V64" s="76">
        <v>1796.4535051200003</v>
      </c>
      <c r="W64" s="76"/>
      <c r="X64" s="16"/>
      <c r="Y64" s="139" t="s">
        <v>74</v>
      </c>
      <c r="Z64" s="107"/>
      <c r="AA64" s="139" t="s">
        <v>74</v>
      </c>
      <c r="AB64" s="100"/>
      <c r="AC64" s="139" t="s">
        <v>74</v>
      </c>
      <c r="AD64" s="100"/>
      <c r="AE64" s="139" t="s">
        <v>74</v>
      </c>
      <c r="AF64" s="100"/>
      <c r="AG64" s="102" t="s">
        <v>74</v>
      </c>
      <c r="AH64" s="234"/>
      <c r="AI64" s="102" t="s">
        <v>74</v>
      </c>
      <c r="AJ64" s="102"/>
      <c r="AK64" s="102" t="s">
        <v>74</v>
      </c>
      <c r="AL64" s="102"/>
      <c r="AM64" s="102" t="s">
        <v>74</v>
      </c>
      <c r="AP64" s="102" t="s">
        <v>74</v>
      </c>
      <c r="AR64" s="102" t="s">
        <v>74</v>
      </c>
      <c r="AT64" s="102" t="s">
        <v>74</v>
      </c>
    </row>
    <row r="65" spans="1:46" s="4" customFormat="1" ht="6.6" customHeight="1">
      <c r="A65" s="45"/>
      <c r="B65" s="32"/>
      <c r="C65" s="84"/>
      <c r="D65" s="32"/>
      <c r="E65" s="84"/>
      <c r="F65" s="32"/>
      <c r="G65" s="84"/>
      <c r="H65" s="32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5"/>
      <c r="Y65" s="99"/>
      <c r="Z65" s="99"/>
      <c r="AA65" s="99"/>
      <c r="AB65" s="103"/>
      <c r="AC65" s="99"/>
      <c r="AD65" s="103"/>
      <c r="AE65" s="99"/>
      <c r="AF65" s="103"/>
      <c r="AG65" s="84"/>
      <c r="AH65" s="84"/>
      <c r="AI65" s="84"/>
      <c r="AJ65" s="84"/>
    </row>
    <row r="66" spans="1:46" s="22" customFormat="1" ht="36">
      <c r="A66" s="171" t="s">
        <v>97</v>
      </c>
      <c r="B66" s="75">
        <v>20561.371275738245</v>
      </c>
      <c r="C66" s="84"/>
      <c r="D66" s="75">
        <v>18596.49017566528</v>
      </c>
      <c r="E66" s="84"/>
      <c r="F66" s="75">
        <v>20025.812946142043</v>
      </c>
      <c r="G66" s="234"/>
      <c r="H66" s="75">
        <v>48623</v>
      </c>
      <c r="I66" s="234"/>
      <c r="J66" s="75">
        <v>59392</v>
      </c>
      <c r="K66" s="234"/>
      <c r="L66" s="75">
        <v>70081</v>
      </c>
      <c r="M66" s="234"/>
      <c r="N66" s="75">
        <f>SUM(N67:N72)</f>
        <v>42162</v>
      </c>
      <c r="O66" s="75"/>
      <c r="P66" s="75">
        <f t="shared" ref="P66:R66" si="26">SUM(P67:P72)</f>
        <v>50930.580802799996</v>
      </c>
      <c r="Q66" s="234"/>
      <c r="R66" s="75">
        <f t="shared" si="26"/>
        <v>37937.849201668738</v>
      </c>
      <c r="S66" s="234"/>
      <c r="T66" s="75">
        <f t="shared" ref="T66:V66" si="27">SUM(T67:T72)</f>
        <v>45702</v>
      </c>
      <c r="U66" s="234"/>
      <c r="V66" s="75">
        <f t="shared" si="27"/>
        <v>47544.398498470015</v>
      </c>
      <c r="W66" s="234"/>
      <c r="X66" s="5"/>
      <c r="Y66" s="97">
        <v>99.999999999999957</v>
      </c>
      <c r="Z66" s="97"/>
      <c r="AA66" s="97">
        <v>99.999999999999915</v>
      </c>
      <c r="AB66" s="97"/>
      <c r="AC66" s="97">
        <v>100.0000000000001</v>
      </c>
      <c r="AD66" s="97"/>
      <c r="AE66" s="104">
        <v>99.999999999999986</v>
      </c>
      <c r="AF66" s="97"/>
      <c r="AG66" s="104">
        <v>100</v>
      </c>
      <c r="AH66" s="234"/>
      <c r="AI66" s="104">
        <f>SUM(AI67:AI71)</f>
        <v>99.999999999999986</v>
      </c>
      <c r="AJ66" s="104"/>
      <c r="AK66" s="104">
        <f>SUM(AK67:AK71)</f>
        <v>100.00000000000001</v>
      </c>
      <c r="AL66" s="104"/>
      <c r="AM66" s="104">
        <f>SUM(AM67:AM71)</f>
        <v>100</v>
      </c>
      <c r="AP66" s="104">
        <f>SUM(AP67:AP71)</f>
        <v>100.00000000000001</v>
      </c>
      <c r="AR66" s="104">
        <f>SUM(AR67:AR71)</f>
        <v>100</v>
      </c>
      <c r="AT66" s="104">
        <f>SUM(AT67:AT71)</f>
        <v>99.999999999999986</v>
      </c>
    </row>
    <row r="67" spans="1:46" s="4" customFormat="1" ht="12">
      <c r="A67" s="144" t="s">
        <v>60</v>
      </c>
      <c r="B67" s="76">
        <v>4482.4707936904297</v>
      </c>
      <c r="C67" s="84"/>
      <c r="D67" s="76">
        <v>2616.5059084110535</v>
      </c>
      <c r="E67" s="84"/>
      <c r="F67" s="76">
        <v>1532.8403666371523</v>
      </c>
      <c r="G67" s="234"/>
      <c r="H67" s="76">
        <v>3867</v>
      </c>
      <c r="I67" s="234"/>
      <c r="J67" s="76">
        <v>4442</v>
      </c>
      <c r="K67" s="76"/>
      <c r="L67" s="76">
        <v>6469</v>
      </c>
      <c r="M67" s="76"/>
      <c r="N67" s="76">
        <v>2660</v>
      </c>
      <c r="O67" s="76"/>
      <c r="P67" s="76">
        <v>2857.991583</v>
      </c>
      <c r="Q67" s="76"/>
      <c r="R67" s="76">
        <v>3042.9770348623247</v>
      </c>
      <c r="S67" s="76"/>
      <c r="T67" s="76">
        <v>4450</v>
      </c>
      <c r="U67" s="76"/>
      <c r="V67" s="76">
        <v>3940.500190520002</v>
      </c>
      <c r="W67" s="76"/>
      <c r="X67" s="5"/>
      <c r="Y67" s="100">
        <v>21.962749961271342</v>
      </c>
      <c r="Z67" s="99"/>
      <c r="AA67" s="100">
        <v>14.146459112426054</v>
      </c>
      <c r="AB67" s="99"/>
      <c r="AC67" s="100">
        <v>7.6986202982645597</v>
      </c>
      <c r="AD67" s="99"/>
      <c r="AE67" s="100">
        <v>7.9871940514303423</v>
      </c>
      <c r="AF67" s="99"/>
      <c r="AG67" s="100">
        <v>7.5057873303932006</v>
      </c>
      <c r="AH67" s="234"/>
      <c r="AI67" s="102">
        <f>L67/SUM($L$67:$L$71)*100</f>
        <v>9.2773451505112661</v>
      </c>
      <c r="AJ67" s="102"/>
      <c r="AK67" s="100">
        <f>N67/SUM($N$67:$N$71)*100</f>
        <v>6.3610493340029173</v>
      </c>
      <c r="AL67" s="100"/>
      <c r="AM67" s="100">
        <f>P67/SUM($P$67:$P$71)*100</f>
        <v>5.6640212506262237</v>
      </c>
      <c r="AP67" s="100">
        <f>R67/SUM($R$67:$R$71)*100</f>
        <v>8.0851447852284757</v>
      </c>
      <c r="AR67" s="100">
        <f>T67/SUM(T$67:T$71)*100</f>
        <v>9.9374720857525674</v>
      </c>
      <c r="AT67" s="100">
        <f>V67/SUM(V$67:V$71)*100</f>
        <v>8.9908230213315043</v>
      </c>
    </row>
    <row r="68" spans="1:46" s="4" customFormat="1" ht="12">
      <c r="A68" s="144" t="s">
        <v>30</v>
      </c>
      <c r="B68" s="76">
        <v>14319.813713515769</v>
      </c>
      <c r="C68" s="84"/>
      <c r="D68" s="76">
        <v>12951.175596208552</v>
      </c>
      <c r="E68" s="84"/>
      <c r="F68" s="76">
        <v>13992.958559010895</v>
      </c>
      <c r="G68" s="234"/>
      <c r="H68" s="76">
        <v>32968</v>
      </c>
      <c r="I68" s="234"/>
      <c r="J68" s="76">
        <v>32365</v>
      </c>
      <c r="K68" s="76"/>
      <c r="L68" s="76">
        <v>34257</v>
      </c>
      <c r="M68" s="76"/>
      <c r="N68" s="76">
        <v>21714</v>
      </c>
      <c r="O68" s="76"/>
      <c r="P68" s="76">
        <v>29593.199919999999</v>
      </c>
      <c r="Q68" s="76"/>
      <c r="R68" s="76">
        <v>24566.288942973872</v>
      </c>
      <c r="S68" s="76"/>
      <c r="T68" s="76">
        <v>21954</v>
      </c>
      <c r="U68" s="76"/>
      <c r="V68" s="76">
        <v>25223.586274790043</v>
      </c>
      <c r="W68" s="76"/>
      <c r="X68" s="5"/>
      <c r="Y68" s="100">
        <v>70.162752320579131</v>
      </c>
      <c r="Z68" s="97"/>
      <c r="AA68" s="100">
        <v>70.02211439334215</v>
      </c>
      <c r="AB68" s="99"/>
      <c r="AC68" s="100">
        <v>70.278991302606158</v>
      </c>
      <c r="AD68" s="99"/>
      <c r="AE68" s="100">
        <v>68.094598781369413</v>
      </c>
      <c r="AF68" s="99"/>
      <c r="AG68" s="100">
        <v>54.688160051367838</v>
      </c>
      <c r="AH68" s="234"/>
      <c r="AI68" s="102">
        <f t="shared" ref="AI68:AI71" si="28">L68/SUM($L$67:$L$71)*100</f>
        <v>49.128769952243687</v>
      </c>
      <c r="AJ68" s="102"/>
      <c r="AK68" s="100">
        <f t="shared" ref="AK68:AK70" si="29">N68/SUM($N$67:$N$71)*100</f>
        <v>51.926250089676451</v>
      </c>
      <c r="AL68" s="100"/>
      <c r="AM68" s="100">
        <f t="shared" ref="AM68:AM71" si="30">P68/SUM($P$67:$P$71)*100</f>
        <v>58.648357895080004</v>
      </c>
      <c r="AP68" s="100">
        <f>R68/SUM($R$67:$R$71)*100</f>
        <v>65.272264845957849</v>
      </c>
      <c r="AR68" s="100">
        <f t="shared" ref="AR68:AR70" si="31">T68/SUM(T$67:T$71)*100</f>
        <v>49.026351049575709</v>
      </c>
      <c r="AT68" s="100">
        <f>V68/SUM(V$67:V$71)*100</f>
        <v>57.551272476907776</v>
      </c>
    </row>
    <row r="69" spans="1:46" s="4" customFormat="1" ht="12">
      <c r="A69" s="144" t="s">
        <v>31</v>
      </c>
      <c r="B69" s="76">
        <v>1481.8954278617232</v>
      </c>
      <c r="C69" s="84"/>
      <c r="D69" s="76">
        <v>2826.422370523786</v>
      </c>
      <c r="E69" s="84"/>
      <c r="F69" s="76">
        <v>4237.7645789010903</v>
      </c>
      <c r="G69" s="234"/>
      <c r="H69" s="76">
        <v>11269</v>
      </c>
      <c r="I69" s="234"/>
      <c r="J69" s="76">
        <v>21539</v>
      </c>
      <c r="K69" s="76"/>
      <c r="L69" s="76">
        <v>27739</v>
      </c>
      <c r="M69" s="76"/>
      <c r="N69" s="76">
        <v>16459</v>
      </c>
      <c r="O69" s="76"/>
      <c r="P69" s="76">
        <v>17455.343489999999</v>
      </c>
      <c r="Q69" s="76"/>
      <c r="R69" s="76">
        <v>9609.1990838583624</v>
      </c>
      <c r="S69" s="76"/>
      <c r="T69" s="76">
        <v>17271</v>
      </c>
      <c r="U69" s="76"/>
      <c r="V69" s="76">
        <v>14029.390958549971</v>
      </c>
      <c r="W69" s="76"/>
      <c r="X69" s="5"/>
      <c r="Y69" s="100">
        <v>7.2608389990384365</v>
      </c>
      <c r="Z69" s="99"/>
      <c r="AA69" s="100">
        <v>15.281398131197948</v>
      </c>
      <c r="AB69" s="99"/>
      <c r="AC69" s="100">
        <v>21.283977846936057</v>
      </c>
      <c r="AD69" s="99"/>
      <c r="AE69" s="100">
        <v>23.275844263141586</v>
      </c>
      <c r="AF69" s="99"/>
      <c r="AG69" s="100">
        <v>36.393437082847534</v>
      </c>
      <c r="AH69" s="234"/>
      <c r="AI69" s="102">
        <f t="shared" si="28"/>
        <v>39.781152748497753</v>
      </c>
      <c r="AJ69" s="102"/>
      <c r="AK69" s="100">
        <f t="shared" si="29"/>
        <v>39.359590597125575</v>
      </c>
      <c r="AL69" s="100"/>
      <c r="AM69" s="100">
        <f>P69/SUM($P$67:$P$71)*100</f>
        <v>34.593326674727336</v>
      </c>
      <c r="AP69" s="100">
        <f>R69/SUM($R$67:$R$71)*100</f>
        <v>25.531499243337123</v>
      </c>
      <c r="AR69" s="100">
        <f t="shared" si="31"/>
        <v>38.568557391692721</v>
      </c>
      <c r="AT69" s="100">
        <f>V69/SUM(V$67:V$71)*100</f>
        <v>32.010091386074976</v>
      </c>
    </row>
    <row r="70" spans="1:46" s="4" customFormat="1" ht="12">
      <c r="A70" s="144" t="s">
        <v>32</v>
      </c>
      <c r="B70" s="76">
        <v>78.816773547830365</v>
      </c>
      <c r="C70" s="140" t="s">
        <v>76</v>
      </c>
      <c r="D70" s="76">
        <v>79.248764692115827</v>
      </c>
      <c r="E70" s="140" t="s">
        <v>76</v>
      </c>
      <c r="F70" s="76">
        <v>132.6028936700483</v>
      </c>
      <c r="G70" s="235" t="s">
        <v>76</v>
      </c>
      <c r="H70" s="76">
        <v>311</v>
      </c>
      <c r="I70" s="235" t="s">
        <v>76</v>
      </c>
      <c r="J70" s="76">
        <v>820</v>
      </c>
      <c r="K70" s="76"/>
      <c r="L70" s="76">
        <v>1238</v>
      </c>
      <c r="M70" s="76"/>
      <c r="N70" s="76">
        <v>984</v>
      </c>
      <c r="O70" s="76"/>
      <c r="P70" s="76">
        <v>552.16663500000004</v>
      </c>
      <c r="Q70" s="76" t="s">
        <v>76</v>
      </c>
      <c r="R70" s="76">
        <v>395.20913168300098</v>
      </c>
      <c r="S70" s="76" t="s">
        <v>76</v>
      </c>
      <c r="T70" s="76">
        <v>1074</v>
      </c>
      <c r="U70" s="76" t="s">
        <v>76</v>
      </c>
      <c r="V70" s="76">
        <v>634.54789896999989</v>
      </c>
      <c r="W70" s="76" t="s">
        <v>76</v>
      </c>
      <c r="X70" s="16"/>
      <c r="Y70" s="100">
        <v>0.38617833107173016</v>
      </c>
      <c r="Z70" s="99"/>
      <c r="AA70" s="100">
        <v>0.42846813600665751</v>
      </c>
      <c r="AB70" s="99"/>
      <c r="AC70" s="100">
        <v>0.66599193956281333</v>
      </c>
      <c r="AD70" s="99"/>
      <c r="AE70" s="100">
        <v>0.64236290405865948</v>
      </c>
      <c r="AF70" s="99"/>
      <c r="AG70" s="100">
        <v>1.3838900998631318</v>
      </c>
      <c r="AH70" s="235"/>
      <c r="AI70" s="102">
        <f>L70/SUM($L$67:$L$71)*100</f>
        <v>1.7754449368268583</v>
      </c>
      <c r="AJ70" s="102"/>
      <c r="AK70" s="100">
        <f t="shared" si="29"/>
        <v>2.3531099791950645</v>
      </c>
      <c r="AL70" s="100"/>
      <c r="AM70" s="100">
        <f>P70/SUM($P$67:$P$71)*100</f>
        <v>1.0942941795664392</v>
      </c>
      <c r="AP70" s="100">
        <f>R70/SUM($R$67:$R$71)*100</f>
        <v>1.0500647929622176</v>
      </c>
      <c r="AR70" s="100">
        <f t="shared" si="31"/>
        <v>2.3983921393479228</v>
      </c>
      <c r="AT70" s="100">
        <f>V70/SUM(V$67:V$71)*100</f>
        <v>1.447813115685739</v>
      </c>
    </row>
    <row r="71" spans="1:46" s="2" customFormat="1" ht="12">
      <c r="A71" s="122" t="s">
        <v>33</v>
      </c>
      <c r="B71" s="76">
        <v>46.42743724358975</v>
      </c>
      <c r="C71" s="140" t="s">
        <v>76</v>
      </c>
      <c r="D71" s="76">
        <v>22.483580499999995</v>
      </c>
      <c r="E71" s="140" t="s">
        <v>76</v>
      </c>
      <c r="F71" s="76">
        <v>14.418969690054457</v>
      </c>
      <c r="G71" s="235" t="s">
        <v>76</v>
      </c>
      <c r="H71" s="76">
        <v>0</v>
      </c>
      <c r="I71" s="235"/>
      <c r="J71" s="76">
        <v>17</v>
      </c>
      <c r="K71" s="76" t="s">
        <v>76</v>
      </c>
      <c r="L71" s="76">
        <v>26</v>
      </c>
      <c r="M71" s="76" t="s">
        <v>76</v>
      </c>
      <c r="N71" s="76">
        <v>0</v>
      </c>
      <c r="O71" s="76"/>
      <c r="P71" s="76">
        <v>0</v>
      </c>
      <c r="Q71" s="76"/>
      <c r="R71" s="76">
        <v>22.968262572401105</v>
      </c>
      <c r="S71" s="76" t="s">
        <v>76</v>
      </c>
      <c r="T71" s="76">
        <v>31</v>
      </c>
      <c r="U71" s="76" t="s">
        <v>76</v>
      </c>
      <c r="V71" s="76">
        <v>0</v>
      </c>
      <c r="W71" s="76"/>
      <c r="X71" s="5"/>
      <c r="Y71" s="100">
        <v>0.22748038803931128</v>
      </c>
      <c r="Z71" s="99"/>
      <c r="AA71" s="100">
        <v>0.12156022702709751</v>
      </c>
      <c r="AB71" s="110"/>
      <c r="AC71" s="100">
        <v>7.241861263051641E-2</v>
      </c>
      <c r="AD71" s="110"/>
      <c r="AE71" s="100">
        <v>0</v>
      </c>
      <c r="AF71" s="110"/>
      <c r="AG71" s="100">
        <v>2.8725435528294554E-2</v>
      </c>
      <c r="AH71" s="235"/>
      <c r="AI71" s="102">
        <f t="shared" si="28"/>
        <v>3.7287211920434826E-2</v>
      </c>
      <c r="AJ71" s="102"/>
      <c r="AK71" s="100">
        <f>N71/SUM($N$67:$N$71)*100</f>
        <v>0</v>
      </c>
      <c r="AL71" s="100"/>
      <c r="AM71" s="100">
        <f t="shared" si="30"/>
        <v>0</v>
      </c>
      <c r="AP71" s="100">
        <f>R71/SUM($R$67:$R$71)*100</f>
        <v>6.1026332514339525E-2</v>
      </c>
      <c r="AR71" s="100">
        <f>T71/SUM(T$67:T$71)*100</f>
        <v>6.9227333631085311E-2</v>
      </c>
      <c r="AT71" s="100">
        <f>V71/SUM(V$67:V$71)*100</f>
        <v>0</v>
      </c>
    </row>
    <row r="72" spans="1:46" s="4" customFormat="1" ht="12">
      <c r="A72" s="49" t="s">
        <v>156</v>
      </c>
      <c r="B72" s="76">
        <v>151.94712987890441</v>
      </c>
      <c r="C72" s="140" t="s">
        <v>76</v>
      </c>
      <c r="D72" s="76">
        <v>100.65395532977452</v>
      </c>
      <c r="E72" s="140" t="s">
        <v>76</v>
      </c>
      <c r="F72" s="76">
        <v>115.22757823280206</v>
      </c>
      <c r="G72" s="235" t="s">
        <v>76</v>
      </c>
      <c r="H72" s="76">
        <v>208</v>
      </c>
      <c r="I72" s="235" t="s">
        <v>76</v>
      </c>
      <c r="J72" s="76">
        <v>209</v>
      </c>
      <c r="K72" s="76" t="s">
        <v>76</v>
      </c>
      <c r="L72" s="76">
        <v>352</v>
      </c>
      <c r="M72" s="76" t="s">
        <v>76</v>
      </c>
      <c r="N72" s="76">
        <v>345</v>
      </c>
      <c r="O72" s="76" t="s">
        <v>76</v>
      </c>
      <c r="P72" s="76">
        <v>471.87917479999999</v>
      </c>
      <c r="Q72" s="76" t="s">
        <v>76</v>
      </c>
      <c r="R72" s="76">
        <v>301.20674571878283</v>
      </c>
      <c r="S72" s="76" t="s">
        <v>76</v>
      </c>
      <c r="T72" s="76">
        <v>922</v>
      </c>
      <c r="U72" s="76"/>
      <c r="V72" s="76">
        <v>3716.3731756400002</v>
      </c>
      <c r="W72" s="76"/>
      <c r="X72" s="16"/>
      <c r="Y72" s="139" t="s">
        <v>74</v>
      </c>
      <c r="Z72" s="107"/>
      <c r="AA72" s="139" t="s">
        <v>74</v>
      </c>
      <c r="AB72" s="100"/>
      <c r="AC72" s="139" t="s">
        <v>74</v>
      </c>
      <c r="AD72" s="100"/>
      <c r="AE72" s="139" t="s">
        <v>74</v>
      </c>
      <c r="AF72" s="100"/>
      <c r="AG72" s="102" t="s">
        <v>74</v>
      </c>
      <c r="AH72" s="235"/>
      <c r="AI72" s="102" t="s">
        <v>74</v>
      </c>
      <c r="AJ72" s="102"/>
      <c r="AK72" s="102" t="s">
        <v>74</v>
      </c>
      <c r="AL72" s="102"/>
      <c r="AM72" s="102" t="s">
        <v>74</v>
      </c>
      <c r="AP72" s="102" t="s">
        <v>74</v>
      </c>
      <c r="AR72" s="102" t="s">
        <v>74</v>
      </c>
      <c r="AT72" s="102" t="s">
        <v>74</v>
      </c>
    </row>
    <row r="73" spans="1:46" s="4" customFormat="1" ht="6.6" customHeight="1">
      <c r="A73" s="45"/>
      <c r="B73" s="33"/>
      <c r="C73" s="84"/>
      <c r="D73" s="33"/>
      <c r="E73" s="84"/>
      <c r="F73" s="33"/>
      <c r="G73" s="84"/>
      <c r="H73" s="33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5"/>
      <c r="Y73" s="101"/>
      <c r="Z73" s="101"/>
      <c r="AA73" s="101"/>
      <c r="AB73" s="103"/>
      <c r="AC73" s="101"/>
      <c r="AD73" s="103"/>
      <c r="AE73" s="101"/>
      <c r="AF73" s="103"/>
      <c r="AG73" s="84"/>
      <c r="AH73" s="84"/>
      <c r="AI73" s="84"/>
      <c r="AJ73" s="84"/>
    </row>
    <row r="74" spans="1:46" s="22" customFormat="1" ht="24">
      <c r="A74" s="176" t="s">
        <v>198</v>
      </c>
      <c r="B74" s="75">
        <v>20561.371275738245</v>
      </c>
      <c r="C74" s="84"/>
      <c r="D74" s="75">
        <v>18596.490175665291</v>
      </c>
      <c r="E74" s="84"/>
      <c r="F74" s="75">
        <v>20025.812946142018</v>
      </c>
      <c r="G74" s="84"/>
      <c r="H74" s="75">
        <v>48623</v>
      </c>
      <c r="I74" s="84"/>
      <c r="J74" s="75">
        <v>59392</v>
      </c>
      <c r="K74" s="84"/>
      <c r="L74" s="75">
        <f>L75+L82+L83</f>
        <v>70081</v>
      </c>
      <c r="M74" s="75"/>
      <c r="N74" s="75">
        <f t="shared" ref="N74:R74" si="32">N75+N82+N83</f>
        <v>42162</v>
      </c>
      <c r="O74" s="75"/>
      <c r="P74" s="75">
        <f t="shared" si="32"/>
        <v>50930.580805700003</v>
      </c>
      <c r="Q74" s="84"/>
      <c r="R74" s="75">
        <f t="shared" si="32"/>
        <v>37937.849201668832</v>
      </c>
      <c r="S74" s="84"/>
      <c r="T74" s="75">
        <f t="shared" ref="T74:V74" si="33">T75+T82+T83</f>
        <v>45702</v>
      </c>
      <c r="U74" s="84"/>
      <c r="V74" s="75">
        <f t="shared" si="33"/>
        <v>47544.398498469971</v>
      </c>
      <c r="W74" s="84"/>
      <c r="X74" s="5"/>
      <c r="Y74" s="97">
        <v>99.999999999999943</v>
      </c>
      <c r="Z74" s="97"/>
      <c r="AA74" s="97">
        <v>99.999999999999957</v>
      </c>
      <c r="AB74" s="97"/>
      <c r="AC74" s="97">
        <v>100</v>
      </c>
      <c r="AD74" s="97"/>
      <c r="AE74" s="104">
        <v>99.999999999999986</v>
      </c>
      <c r="AF74" s="97"/>
      <c r="AG74" s="104">
        <v>100</v>
      </c>
      <c r="AH74" s="84"/>
      <c r="AI74" s="104">
        <f>AI75+AI82</f>
        <v>100</v>
      </c>
      <c r="AJ74" s="104"/>
      <c r="AK74" s="104">
        <f>AK75+AK82</f>
        <v>99.999999999999986</v>
      </c>
      <c r="AL74" s="104"/>
      <c r="AM74" s="104">
        <f t="shared" ref="AM74" si="34">AM75+AM82</f>
        <v>100</v>
      </c>
      <c r="AP74" s="104">
        <f t="shared" ref="AP74:AR74" si="35">AP75+AP82</f>
        <v>100</v>
      </c>
      <c r="AR74" s="104">
        <f t="shared" si="35"/>
        <v>100</v>
      </c>
      <c r="AT74" s="104">
        <f>AT75+AT82</f>
        <v>100</v>
      </c>
    </row>
    <row r="75" spans="1:46" s="26" customFormat="1" ht="24">
      <c r="A75" s="144" t="s">
        <v>68</v>
      </c>
      <c r="B75" s="76">
        <v>18796.43627827923</v>
      </c>
      <c r="C75" s="84"/>
      <c r="D75" s="76">
        <v>17576.972997352037</v>
      </c>
      <c r="E75" s="84"/>
      <c r="F75" s="76">
        <v>19600.586333314135</v>
      </c>
      <c r="G75" s="84"/>
      <c r="H75" s="76">
        <v>48022</v>
      </c>
      <c r="I75" s="84"/>
      <c r="J75" s="76">
        <v>57678</v>
      </c>
      <c r="K75" s="76"/>
      <c r="L75" s="76">
        <f>SUM(L76:L81)</f>
        <v>67417</v>
      </c>
      <c r="M75" s="76"/>
      <c r="N75" s="76">
        <f>SUM(N76:N81)</f>
        <v>39764</v>
      </c>
      <c r="O75" s="76"/>
      <c r="P75" s="76">
        <f>SUM(P76:P81)</f>
        <v>48793.096413800005</v>
      </c>
      <c r="Q75" s="76"/>
      <c r="R75" s="76">
        <f>SUM(R76:R81)</f>
        <v>36427.144571570658</v>
      </c>
      <c r="S75" s="76"/>
      <c r="T75" s="76">
        <f>SUM(T76:T81)</f>
        <v>42684</v>
      </c>
      <c r="U75" s="76"/>
      <c r="V75" s="76">
        <f>SUM(V76:V81)</f>
        <v>44174.509724929972</v>
      </c>
      <c r="W75" s="76"/>
      <c r="X75" s="5"/>
      <c r="Y75" s="100">
        <v>91.806954031724615</v>
      </c>
      <c r="Z75" s="99"/>
      <c r="AA75" s="100">
        <v>94.583430266101459</v>
      </c>
      <c r="AB75" s="99"/>
      <c r="AC75" s="100">
        <v>98.379036335264587</v>
      </c>
      <c r="AD75" s="99"/>
      <c r="AE75" s="100">
        <v>99.030767961725644</v>
      </c>
      <c r="AF75" s="99"/>
      <c r="AG75" s="100">
        <v>97.394505327502074</v>
      </c>
      <c r="AH75" s="84"/>
      <c r="AI75" s="100">
        <f>L75/SUM($L$75+$L$82)*100</f>
        <v>96.543082585098304</v>
      </c>
      <c r="AJ75" s="100"/>
      <c r="AK75" s="100">
        <f t="shared" ref="AK75:AK82" si="36">N75/SUM($N$75+$N$82)*100</f>
        <v>94.963341532729913</v>
      </c>
      <c r="AL75" s="100"/>
      <c r="AM75" s="100">
        <f>P75/SUM($P$75+$P$82)*100</f>
        <v>96.412668235083373</v>
      </c>
      <c r="AP75" s="100">
        <f>R75/SUM($R$75+$R$82)*100</f>
        <v>96.273992640836497</v>
      </c>
      <c r="AR75" s="100">
        <f t="shared" ref="AR75:AR82" si="37">T75/SUM($T$75+$T$82)*100</f>
        <v>93.720358334797112</v>
      </c>
      <c r="AT75" s="100">
        <f>V75/SUM($V$75+$V$82)*100</f>
        <v>93.114512997509379</v>
      </c>
    </row>
    <row r="76" spans="1:46" s="4" customFormat="1" ht="24">
      <c r="A76" s="143" t="s">
        <v>193</v>
      </c>
      <c r="B76" s="76">
        <v>5062.9089853070573</v>
      </c>
      <c r="C76" s="84"/>
      <c r="D76" s="76">
        <v>6517.3094170024424</v>
      </c>
      <c r="E76" s="84"/>
      <c r="F76" s="76">
        <v>7776.5080143674995</v>
      </c>
      <c r="G76" s="234"/>
      <c r="H76" s="76">
        <v>11813</v>
      </c>
      <c r="I76" s="234"/>
      <c r="J76" s="76">
        <v>17197</v>
      </c>
      <c r="K76" s="76"/>
      <c r="L76" s="76">
        <v>19415</v>
      </c>
      <c r="M76" s="76"/>
      <c r="N76" s="76">
        <v>13447</v>
      </c>
      <c r="O76" s="76"/>
      <c r="P76" s="76">
        <v>17610.581450000001</v>
      </c>
      <c r="Q76" s="76"/>
      <c r="R76" s="76">
        <v>19783.185712901508</v>
      </c>
      <c r="S76" s="76"/>
      <c r="T76" s="76">
        <v>21229</v>
      </c>
      <c r="U76" s="76"/>
      <c r="V76" s="76">
        <v>19672.644171849974</v>
      </c>
      <c r="W76" s="76"/>
      <c r="X76" s="5"/>
      <c r="Y76" s="100">
        <v>24.728637152246542</v>
      </c>
      <c r="Z76" s="99"/>
      <c r="AA76" s="100">
        <v>35.07028661069922</v>
      </c>
      <c r="AB76" s="99"/>
      <c r="AC76" s="100">
        <v>39.031759126849543</v>
      </c>
      <c r="AD76" s="99"/>
      <c r="AE76" s="100">
        <v>24.360719293904147</v>
      </c>
      <c r="AF76" s="99"/>
      <c r="AG76" s="100">
        <v>29.0386856013914</v>
      </c>
      <c r="AH76" s="234"/>
      <c r="AI76" s="100">
        <f t="shared" ref="AI76:AI82" si="38">L76/SUM($L$75+$L$82)*100</f>
        <v>27.802838280992681</v>
      </c>
      <c r="AJ76" s="100"/>
      <c r="AK76" s="100">
        <f t="shared" si="36"/>
        <v>32.113772598094236</v>
      </c>
      <c r="AL76" s="100"/>
      <c r="AM76" s="100">
        <f t="shared" ref="AM76:AM81" si="39">P76/SUM($P$75+$P$82)*100</f>
        <v>34.797610144814598</v>
      </c>
      <c r="AP76" s="100">
        <f t="shared" ref="AP76:AP80" si="40">R76/SUM($R$75+$R$82)*100</f>
        <v>52.285357475496987</v>
      </c>
      <c r="AR76" s="100">
        <f t="shared" si="37"/>
        <v>46.612067451255932</v>
      </c>
      <c r="AT76" s="100">
        <f>V76/SUM($V$75+$V$82)*100</f>
        <v>41.467549789269462</v>
      </c>
    </row>
    <row r="77" spans="1:46" s="4" customFormat="1" ht="12">
      <c r="A77" s="143" t="s">
        <v>95</v>
      </c>
      <c r="B77" s="76">
        <v>8180.4284691842686</v>
      </c>
      <c r="C77" s="84"/>
      <c r="D77" s="76">
        <v>4517.8753089172151</v>
      </c>
      <c r="E77" s="84"/>
      <c r="F77" s="76">
        <v>4674.8065253052064</v>
      </c>
      <c r="G77" s="234"/>
      <c r="H77" s="76">
        <v>16243</v>
      </c>
      <c r="I77" s="234"/>
      <c r="J77" s="76">
        <v>21277</v>
      </c>
      <c r="K77" s="76"/>
      <c r="L77" s="76">
        <v>24551</v>
      </c>
      <c r="M77" s="76"/>
      <c r="N77" s="76">
        <v>12268</v>
      </c>
      <c r="O77" s="76"/>
      <c r="P77" s="76">
        <v>11872.08885</v>
      </c>
      <c r="Q77" s="76"/>
      <c r="R77" s="76">
        <v>5518.0178074345149</v>
      </c>
      <c r="S77" s="76"/>
      <c r="T77" s="76">
        <v>12106</v>
      </c>
      <c r="U77" s="76"/>
      <c r="V77" s="76">
        <v>12858.381966579986</v>
      </c>
      <c r="W77" s="76"/>
      <c r="X77" s="5"/>
      <c r="Y77" s="100">
        <v>39.955458008711723</v>
      </c>
      <c r="Z77" s="99"/>
      <c r="AA77" s="100">
        <v>24.311133907771719</v>
      </c>
      <c r="AB77" s="99"/>
      <c r="AC77" s="100">
        <v>23.463734869586979</v>
      </c>
      <c r="AD77" s="99"/>
      <c r="AE77" s="100">
        <v>33.49624680359647</v>
      </c>
      <c r="AF77" s="99"/>
      <c r="AG77" s="100">
        <v>35.926445011060267</v>
      </c>
      <c r="AH77" s="234"/>
      <c r="AI77" s="100">
        <f t="shared" si="38"/>
        <v>35.157737967378381</v>
      </c>
      <c r="AJ77" s="100"/>
      <c r="AK77" s="100">
        <f t="shared" si="36"/>
        <v>29.29811573090058</v>
      </c>
      <c r="AL77" s="100"/>
      <c r="AM77" s="100">
        <f t="shared" si="39"/>
        <v>23.458641645639712</v>
      </c>
      <c r="AP77" s="100">
        <f t="shared" si="40"/>
        <v>14.583674126342569</v>
      </c>
      <c r="AR77" s="100">
        <f t="shared" si="37"/>
        <v>26.580888810820309</v>
      </c>
      <c r="AT77" s="100">
        <f>V77/SUM($V$75+$V$82)*100</f>
        <v>27.103910880042037</v>
      </c>
    </row>
    <row r="78" spans="1:46" s="4" customFormat="1" ht="12">
      <c r="A78" s="10" t="s">
        <v>35</v>
      </c>
      <c r="B78" s="76">
        <v>1622</v>
      </c>
      <c r="C78" s="84"/>
      <c r="D78" s="76">
        <v>2545.5215950008692</v>
      </c>
      <c r="E78" s="84"/>
      <c r="F78" s="76">
        <v>3707.8317449557271</v>
      </c>
      <c r="G78" s="234"/>
      <c r="H78" s="76">
        <v>8113</v>
      </c>
      <c r="I78" s="234"/>
      <c r="J78" s="76">
        <v>1912</v>
      </c>
      <c r="K78" s="76"/>
      <c r="L78" s="76">
        <v>1104</v>
      </c>
      <c r="M78" s="76"/>
      <c r="N78" s="76">
        <v>145</v>
      </c>
      <c r="O78" s="76" t="s">
        <v>76</v>
      </c>
      <c r="P78" s="76">
        <v>469.86294889999999</v>
      </c>
      <c r="Q78" s="76" t="s">
        <v>76</v>
      </c>
      <c r="R78" s="76">
        <v>395.02701271288458</v>
      </c>
      <c r="S78" s="76" t="s">
        <v>76</v>
      </c>
      <c r="T78" s="76">
        <v>999</v>
      </c>
      <c r="U78" s="76" t="s">
        <v>76</v>
      </c>
      <c r="V78" s="76">
        <v>668.90897641999993</v>
      </c>
      <c r="W78" s="76" t="s">
        <v>76</v>
      </c>
      <c r="X78" s="5"/>
      <c r="Y78" s="100">
        <v>7.9222932067998242</v>
      </c>
      <c r="Z78" s="99"/>
      <c r="AA78" s="100">
        <v>13.69770348443336</v>
      </c>
      <c r="AB78" s="99"/>
      <c r="AC78" s="100">
        <v>18.610306230587636</v>
      </c>
      <c r="AD78" s="99"/>
      <c r="AE78" s="100">
        <v>16.730594737276252</v>
      </c>
      <c r="AF78" s="99"/>
      <c r="AG78" s="100">
        <v>3.2285844548386553</v>
      </c>
      <c r="AH78" s="234"/>
      <c r="AI78" s="100">
        <f t="shared" si="38"/>
        <v>1.5809597456716931</v>
      </c>
      <c r="AJ78" s="100"/>
      <c r="AK78" s="100">
        <f t="shared" si="36"/>
        <v>0.34628519571083993</v>
      </c>
      <c r="AL78" s="100"/>
      <c r="AM78" s="100">
        <f t="shared" si="39"/>
        <v>0.92842520638721659</v>
      </c>
      <c r="AP78" s="100">
        <f t="shared" si="40"/>
        <v>1.0440243988965525</v>
      </c>
      <c r="AR78" s="100">
        <f t="shared" si="37"/>
        <v>2.1934832250131739</v>
      </c>
      <c r="AT78" s="100">
        <f>V78/SUM($V$75+$V$82)*100</f>
        <v>1.4099790573082476</v>
      </c>
    </row>
    <row r="79" spans="1:46" s="4" customFormat="1" ht="12">
      <c r="A79" s="143" t="s">
        <v>36</v>
      </c>
      <c r="B79" s="76">
        <v>1112.9522282557268</v>
      </c>
      <c r="C79" s="84"/>
      <c r="D79" s="76">
        <v>1203.3644454771536</v>
      </c>
      <c r="E79" s="84"/>
      <c r="F79" s="76">
        <v>1285.9702016011711</v>
      </c>
      <c r="G79" s="234"/>
      <c r="H79" s="76">
        <v>5782</v>
      </c>
      <c r="I79" s="234"/>
      <c r="J79" s="76">
        <v>6790</v>
      </c>
      <c r="K79" s="76"/>
      <c r="L79" s="76">
        <v>8871</v>
      </c>
      <c r="M79" s="76"/>
      <c r="N79" s="76">
        <v>9819</v>
      </c>
      <c r="O79" s="76"/>
      <c r="P79" s="76">
        <v>14349.843730000001</v>
      </c>
      <c r="Q79" s="76"/>
      <c r="R79" s="76">
        <v>8380.3212696696901</v>
      </c>
      <c r="S79" s="76"/>
      <c r="T79" s="76">
        <v>3165</v>
      </c>
      <c r="U79" s="76"/>
      <c r="V79" s="76">
        <v>4610.2342474700026</v>
      </c>
      <c r="W79" s="76"/>
      <c r="X79" s="5"/>
      <c r="Y79" s="100">
        <v>5.4359641660931395</v>
      </c>
      <c r="Z79" s="99"/>
      <c r="AA79" s="100">
        <v>6.4754231078719231</v>
      </c>
      <c r="AB79" s="99"/>
      <c r="AC79" s="100">
        <v>6.4545267696590356</v>
      </c>
      <c r="AD79" s="99"/>
      <c r="AE79" s="100">
        <v>11.923616266600677</v>
      </c>
      <c r="AF79" s="99"/>
      <c r="AG79" s="100">
        <v>11.465527431147734</v>
      </c>
      <c r="AH79" s="234"/>
      <c r="AI79" s="100">
        <f t="shared" si="38"/>
        <v>12.703527086823904</v>
      </c>
      <c r="AJ79" s="100"/>
      <c r="AK79" s="100">
        <f t="shared" si="36"/>
        <v>23.449478184032671</v>
      </c>
      <c r="AL79" s="100"/>
      <c r="AM79" s="100">
        <f t="shared" si="39"/>
        <v>28.35455883005794</v>
      </c>
      <c r="AP79" s="100">
        <f>R79/SUM($R$75+$R$82)*100</f>
        <v>22.148510341205629</v>
      </c>
      <c r="AR79" s="100">
        <f t="shared" si="37"/>
        <v>6.9493237308975946</v>
      </c>
      <c r="AT79" s="100">
        <f>V79/SUM($V$75+$V$82)*100</f>
        <v>9.717815080024387</v>
      </c>
    </row>
    <row r="80" spans="1:46" s="4" customFormat="1" ht="24">
      <c r="A80" s="143" t="s">
        <v>69</v>
      </c>
      <c r="B80" s="76">
        <v>1581.689180796644</v>
      </c>
      <c r="C80" s="84"/>
      <c r="D80" s="76">
        <v>716.73391232775521</v>
      </c>
      <c r="E80" s="84"/>
      <c r="F80" s="76">
        <v>477.57722247590777</v>
      </c>
      <c r="G80" s="234"/>
      <c r="H80" s="76">
        <v>2893</v>
      </c>
      <c r="I80" s="234"/>
      <c r="J80" s="76">
        <v>3198</v>
      </c>
      <c r="K80" s="76"/>
      <c r="L80" s="76">
        <v>2077</v>
      </c>
      <c r="M80" s="76"/>
      <c r="N80" s="76">
        <v>489</v>
      </c>
      <c r="O80" s="76" t="s">
        <v>76</v>
      </c>
      <c r="P80" s="76">
        <v>479.40743789999999</v>
      </c>
      <c r="Q80" s="76" t="s">
        <v>76</v>
      </c>
      <c r="R80" s="76">
        <v>536.77702294716323</v>
      </c>
      <c r="S80" s="76" t="s">
        <v>76</v>
      </c>
      <c r="T80" s="76">
        <v>2654</v>
      </c>
      <c r="U80" s="76"/>
      <c r="V80" s="76">
        <v>3606.0538886899999</v>
      </c>
      <c r="W80" s="76"/>
      <c r="X80" s="5"/>
      <c r="Y80" s="100">
        <v>7.7254041012910184</v>
      </c>
      <c r="Z80" s="99"/>
      <c r="AA80" s="100">
        <v>3.8568160755674499</v>
      </c>
      <c r="AB80" s="99"/>
      <c r="AC80" s="100">
        <v>2.3970500741090799</v>
      </c>
      <c r="AD80" s="99"/>
      <c r="AE80" s="100">
        <v>5.9659325249525699</v>
      </c>
      <c r="AF80" s="99"/>
      <c r="AG80" s="100">
        <v>5.4001114469529394</v>
      </c>
      <c r="AH80" s="234"/>
      <c r="AI80" s="100">
        <f t="shared" si="38"/>
        <v>2.9743237244203864</v>
      </c>
      <c r="AJ80" s="100"/>
      <c r="AK80" s="100">
        <f t="shared" si="36"/>
        <v>1.1678169703627637</v>
      </c>
      <c r="AL80" s="100"/>
      <c r="AM80" s="100">
        <f t="shared" si="39"/>
        <v>0.94728462952417791</v>
      </c>
      <c r="AP80" s="100">
        <f t="shared" si="40"/>
        <v>1.4186581947275887</v>
      </c>
      <c r="AR80" s="100">
        <f t="shared" si="37"/>
        <v>5.8273318109959602</v>
      </c>
      <c r="AT80" s="100">
        <f>V80/SUM($V$75+$V$82)*100</f>
        <v>7.6011245801930984</v>
      </c>
    </row>
    <row r="81" spans="1:47" s="4" customFormat="1" ht="12">
      <c r="A81" s="143" t="s">
        <v>103</v>
      </c>
      <c r="B81" s="76">
        <v>1236.4574147355349</v>
      </c>
      <c r="C81" s="84"/>
      <c r="D81" s="76">
        <v>2076.1683186266027</v>
      </c>
      <c r="E81" s="84"/>
      <c r="F81" s="76">
        <v>1677.8926246086246</v>
      </c>
      <c r="G81" s="234"/>
      <c r="H81" s="76">
        <v>3178</v>
      </c>
      <c r="I81" s="234"/>
      <c r="J81" s="76">
        <v>7304</v>
      </c>
      <c r="K81" s="76"/>
      <c r="L81" s="76">
        <v>11399</v>
      </c>
      <c r="M81" s="76"/>
      <c r="N81" s="76">
        <v>3596</v>
      </c>
      <c r="O81" s="76"/>
      <c r="P81" s="76">
        <v>4011.3119969999998</v>
      </c>
      <c r="Q81" s="76"/>
      <c r="R81" s="76">
        <v>1813.8157459048973</v>
      </c>
      <c r="S81" s="76"/>
      <c r="T81" s="76">
        <v>2531</v>
      </c>
      <c r="U81" s="76"/>
      <c r="V81" s="76">
        <v>2758.2864739199999</v>
      </c>
      <c r="W81" s="76"/>
      <c r="X81" s="5"/>
      <c r="Y81" s="100">
        <v>6.0391973965823675</v>
      </c>
      <c r="Z81" s="99"/>
      <c r="AA81" s="100">
        <v>11.172067079757795</v>
      </c>
      <c r="AB81" s="99"/>
      <c r="AC81" s="100">
        <v>8.4216592644723107</v>
      </c>
      <c r="AD81" s="99"/>
      <c r="AE81" s="100">
        <v>6.5536583353955287</v>
      </c>
      <c r="AF81" s="99"/>
      <c r="AG81" s="100">
        <v>12.335151382111075</v>
      </c>
      <c r="AH81" s="234"/>
      <c r="AI81" s="100">
        <f t="shared" si="38"/>
        <v>16.32369577981126</v>
      </c>
      <c r="AJ81" s="100"/>
      <c r="AK81" s="100">
        <f t="shared" si="36"/>
        <v>8.5878728536288307</v>
      </c>
      <c r="AL81" s="100"/>
      <c r="AM81" s="100">
        <f t="shared" si="39"/>
        <v>7.9261477786597254</v>
      </c>
      <c r="AP81" s="100">
        <f>R81/SUM($R$75+$R$82)*100</f>
        <v>4.7937681041671629</v>
      </c>
      <c r="AR81" s="100">
        <f t="shared" si="37"/>
        <v>5.5572633058141578</v>
      </c>
      <c r="AT81" s="100">
        <f>V81/SUM($V$75+$V$82)*100</f>
        <v>5.8141336106721289</v>
      </c>
    </row>
    <row r="82" spans="1:47" s="26" customFormat="1" ht="12">
      <c r="A82" s="144" t="s">
        <v>34</v>
      </c>
      <c r="B82" s="76">
        <v>1677.4335679896751</v>
      </c>
      <c r="C82" s="84"/>
      <c r="D82" s="76">
        <v>1006.5917432171009</v>
      </c>
      <c r="E82" s="84"/>
      <c r="F82" s="76">
        <v>322.95333881434772</v>
      </c>
      <c r="G82" s="235" t="s">
        <v>76</v>
      </c>
      <c r="H82" s="76">
        <v>470</v>
      </c>
      <c r="I82" s="235"/>
      <c r="J82" s="76">
        <v>1543</v>
      </c>
      <c r="K82" s="76"/>
      <c r="L82" s="76">
        <v>2414</v>
      </c>
      <c r="M82" s="76"/>
      <c r="N82" s="76">
        <v>2109</v>
      </c>
      <c r="O82" s="76"/>
      <c r="P82" s="76">
        <v>1815.49819</v>
      </c>
      <c r="Q82" s="76"/>
      <c r="R82" s="76">
        <v>1409.8076232626665</v>
      </c>
      <c r="S82" s="76"/>
      <c r="T82" s="76">
        <v>2860</v>
      </c>
      <c r="U82" s="76"/>
      <c r="V82" s="76">
        <v>3266.5478534000022</v>
      </c>
      <c r="W82" s="76"/>
      <c r="X82" s="5"/>
      <c r="Y82" s="100">
        <v>8.1930459682753352</v>
      </c>
      <c r="Z82" s="99"/>
      <c r="AA82" s="100">
        <v>5.4165697338984957</v>
      </c>
      <c r="AB82" s="99"/>
      <c r="AC82" s="100">
        <v>1.6209636647354129</v>
      </c>
      <c r="AD82" s="99"/>
      <c r="AE82" s="100">
        <v>0.96923203827435456</v>
      </c>
      <c r="AF82" s="99"/>
      <c r="AG82" s="100">
        <v>2.6054946724979313</v>
      </c>
      <c r="AH82" s="235"/>
      <c r="AI82" s="100">
        <f t="shared" si="38"/>
        <v>3.456917414901691</v>
      </c>
      <c r="AJ82" s="100"/>
      <c r="AK82" s="100">
        <f t="shared" si="36"/>
        <v>5.0366584672700787</v>
      </c>
      <c r="AL82" s="100"/>
      <c r="AM82" s="100">
        <f>P82/SUM($P$75+$P$82)*100</f>
        <v>3.5873317649166276</v>
      </c>
      <c r="AP82" s="100">
        <f>R82/SUM($R$75+$R$82)*100</f>
        <v>3.7260073591635039</v>
      </c>
      <c r="AR82" s="100">
        <f t="shared" si="37"/>
        <v>6.279641665202881</v>
      </c>
      <c r="AT82" s="100">
        <f>V82/SUM($V$75+$V$82)*100</f>
        <v>6.8854870024906214</v>
      </c>
    </row>
    <row r="83" spans="1:47" s="4" customFormat="1" ht="12">
      <c r="A83" s="148" t="s">
        <v>156</v>
      </c>
      <c r="B83" s="76">
        <v>87.501429469339115</v>
      </c>
      <c r="C83" s="140" t="s">
        <v>76</v>
      </c>
      <c r="D83" s="76">
        <v>12.925435096153846</v>
      </c>
      <c r="E83" s="140" t="s">
        <v>76</v>
      </c>
      <c r="F83" s="76">
        <v>102.27327401353635</v>
      </c>
      <c r="G83" s="235" t="s">
        <v>76</v>
      </c>
      <c r="H83" s="76">
        <v>131</v>
      </c>
      <c r="I83" s="235" t="s">
        <v>76</v>
      </c>
      <c r="J83" s="76">
        <v>171</v>
      </c>
      <c r="K83" s="76" t="s">
        <v>76</v>
      </c>
      <c r="L83" s="76">
        <v>250</v>
      </c>
      <c r="M83" s="76" t="s">
        <v>76</v>
      </c>
      <c r="N83" s="76">
        <v>289</v>
      </c>
      <c r="O83" s="76" t="s">
        <v>76</v>
      </c>
      <c r="P83" s="76">
        <v>321.98620190000003</v>
      </c>
      <c r="Q83" s="76" t="s">
        <v>76</v>
      </c>
      <c r="R83" s="76">
        <v>100.89700683550718</v>
      </c>
      <c r="S83" s="76" t="s">
        <v>76</v>
      </c>
      <c r="T83" s="76">
        <v>158</v>
      </c>
      <c r="U83" s="76" t="s">
        <v>76</v>
      </c>
      <c r="V83" s="76">
        <v>103.34092013999999</v>
      </c>
      <c r="W83" s="76" t="s">
        <v>76</v>
      </c>
      <c r="X83" s="5"/>
      <c r="Y83" s="139" t="s">
        <v>74</v>
      </c>
      <c r="Z83" s="107"/>
      <c r="AA83" s="139" t="s">
        <v>74</v>
      </c>
      <c r="AB83" s="100"/>
      <c r="AC83" s="139" t="s">
        <v>74</v>
      </c>
      <c r="AD83" s="100"/>
      <c r="AE83" s="139" t="s">
        <v>74</v>
      </c>
      <c r="AF83" s="100"/>
      <c r="AG83" s="102" t="s">
        <v>74</v>
      </c>
      <c r="AH83" s="235"/>
      <c r="AI83" s="102" t="s">
        <v>74</v>
      </c>
      <c r="AJ83" s="102"/>
      <c r="AK83" s="102" t="s">
        <v>74</v>
      </c>
      <c r="AL83" s="102"/>
      <c r="AM83" s="102" t="s">
        <v>74</v>
      </c>
      <c r="AP83" s="102" t="s">
        <v>74</v>
      </c>
      <c r="AR83" s="102" t="s">
        <v>74</v>
      </c>
      <c r="AT83" s="102" t="s">
        <v>74</v>
      </c>
    </row>
    <row r="84" spans="1:47" s="4" customFormat="1" ht="6.6" customHeight="1">
      <c r="A84" s="36"/>
      <c r="B84" s="76"/>
      <c r="C84" s="84"/>
      <c r="D84" s="76"/>
      <c r="E84" s="84"/>
      <c r="F84" s="76"/>
      <c r="G84" s="84"/>
      <c r="H84" s="76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5"/>
      <c r="Y84" s="99"/>
      <c r="Z84" s="99"/>
      <c r="AA84" s="99"/>
      <c r="AB84" s="103"/>
      <c r="AC84" s="99"/>
      <c r="AD84" s="103"/>
      <c r="AE84" s="99"/>
      <c r="AF84" s="103"/>
      <c r="AG84" s="84"/>
      <c r="AH84" s="84"/>
      <c r="AI84" s="84"/>
      <c r="AJ84" s="84"/>
    </row>
    <row r="85" spans="1:47" s="22" customFormat="1" ht="24">
      <c r="A85" s="171" t="s">
        <v>196</v>
      </c>
      <c r="B85" s="78">
        <v>20561.371275738235</v>
      </c>
      <c r="C85" s="84"/>
      <c r="D85" s="78">
        <v>18596.490175665309</v>
      </c>
      <c r="E85" s="84"/>
      <c r="F85" s="78">
        <v>20025.812946142058</v>
      </c>
      <c r="G85" s="141"/>
      <c r="H85" s="78">
        <v>48623</v>
      </c>
      <c r="I85" s="141"/>
      <c r="J85" s="78">
        <v>59392</v>
      </c>
      <c r="K85" s="141"/>
      <c r="L85" s="78">
        <v>70081</v>
      </c>
      <c r="M85" s="141"/>
      <c r="N85" s="78">
        <f>SUM(N86:N88)</f>
        <v>42162</v>
      </c>
      <c r="O85" s="78"/>
      <c r="P85" s="78">
        <f t="shared" ref="P85:R85" si="41">SUM(P86:P88)</f>
        <v>50930.580809169995</v>
      </c>
      <c r="Q85" s="141"/>
      <c r="R85" s="78">
        <f t="shared" si="41"/>
        <v>37937.849201668665</v>
      </c>
      <c r="S85" s="141"/>
      <c r="T85" s="78">
        <f t="shared" ref="T85:V85" si="42">SUM(T86:T88)</f>
        <v>45702</v>
      </c>
      <c r="U85" s="141"/>
      <c r="V85" s="78">
        <f t="shared" si="42"/>
        <v>47544.398498470044</v>
      </c>
      <c r="W85" s="141"/>
      <c r="X85" s="5"/>
      <c r="Y85" s="97">
        <v>99.999999999999886</v>
      </c>
      <c r="Z85" s="97"/>
      <c r="AA85" s="97">
        <v>100.00000000000006</v>
      </c>
      <c r="AB85" s="97"/>
      <c r="AC85" s="97">
        <v>100.00000000000018</v>
      </c>
      <c r="AD85" s="97"/>
      <c r="AE85" s="104">
        <v>100</v>
      </c>
      <c r="AF85" s="97"/>
      <c r="AG85" s="104">
        <v>100</v>
      </c>
      <c r="AH85" s="141"/>
      <c r="AI85" s="104">
        <f>AI86+AI87</f>
        <v>100</v>
      </c>
      <c r="AJ85" s="104"/>
      <c r="AK85" s="104">
        <f>AK86+AK87</f>
        <v>100</v>
      </c>
      <c r="AL85" s="104"/>
      <c r="AM85" s="104">
        <f t="shared" ref="AM85" si="43">AM86+AM87</f>
        <v>100</v>
      </c>
      <c r="AP85" s="104">
        <f t="shared" ref="AP85:AR85" si="44">AP86+AP87</f>
        <v>100</v>
      </c>
      <c r="AR85" s="104">
        <f t="shared" si="44"/>
        <v>100</v>
      </c>
      <c r="AT85" s="104">
        <f t="shared" ref="AT85:AU85" si="45">AT86+AT87</f>
        <v>100</v>
      </c>
    </row>
    <row r="86" spans="1:47" s="4" customFormat="1" ht="12">
      <c r="A86" s="144" t="s">
        <v>50</v>
      </c>
      <c r="B86" s="76">
        <v>85.486131481883007</v>
      </c>
      <c r="C86" s="140" t="s">
        <v>76</v>
      </c>
      <c r="D86" s="76">
        <v>52.366217020187236</v>
      </c>
      <c r="E86" s="140" t="s">
        <v>76</v>
      </c>
      <c r="F86" s="76">
        <v>35.770751971479491</v>
      </c>
      <c r="G86" s="235" t="s">
        <v>76</v>
      </c>
      <c r="H86" s="76">
        <v>131</v>
      </c>
      <c r="I86" s="235" t="s">
        <v>76</v>
      </c>
      <c r="J86" s="76">
        <v>23</v>
      </c>
      <c r="K86" s="76" t="s">
        <v>76</v>
      </c>
      <c r="L86" s="76">
        <v>178</v>
      </c>
      <c r="M86" s="76" t="s">
        <v>76</v>
      </c>
      <c r="N86" s="76">
        <v>199</v>
      </c>
      <c r="O86" s="76" t="s">
        <v>76</v>
      </c>
      <c r="P86" s="76">
        <v>217.01602299999999</v>
      </c>
      <c r="Q86" s="76" t="s">
        <v>76</v>
      </c>
      <c r="R86" s="76">
        <v>41.579873024572024</v>
      </c>
      <c r="S86" s="76" t="s">
        <v>76</v>
      </c>
      <c r="T86" s="76">
        <v>589</v>
      </c>
      <c r="U86" s="76" t="s">
        <v>76</v>
      </c>
      <c r="V86" s="76">
        <v>840.28443998000012</v>
      </c>
      <c r="W86" s="76" t="s">
        <v>76</v>
      </c>
      <c r="X86" s="16"/>
      <c r="Y86" s="100">
        <v>0.41576084754013382</v>
      </c>
      <c r="Z86" s="99"/>
      <c r="AA86" s="100">
        <v>0.28184467311104294</v>
      </c>
      <c r="AB86" s="103"/>
      <c r="AC86" s="100">
        <v>0.17862322027915845</v>
      </c>
      <c r="AD86" s="103"/>
      <c r="AE86" s="100">
        <v>0.26941982189498798</v>
      </c>
      <c r="AF86" s="103"/>
      <c r="AG86" s="100">
        <v>3.8734232641169437E-2</v>
      </c>
      <c r="AH86" s="235"/>
      <c r="AI86" s="100">
        <f>L86/SUM($L$86:$L$87)*100</f>
        <v>0.25573242917073735</v>
      </c>
      <c r="AJ86" s="100"/>
      <c r="AK86" s="100">
        <f>N86/SUM($N$86:$N$87)*100</f>
        <v>0.47262795392471202</v>
      </c>
      <c r="AL86" s="100"/>
      <c r="AM86" s="100">
        <f>P86/SUM($P$86:$P$87)*100</f>
        <v>0.4263519863592648</v>
      </c>
      <c r="AP86" s="100">
        <f>R86/SUM($R$86:$R$87)*100</f>
        <v>0.10971318693776748</v>
      </c>
      <c r="AR86" s="100">
        <f>T86/SUM($T$86:$T$87)*100</f>
        <v>1.2891223462464434</v>
      </c>
      <c r="AT86" s="100">
        <f>V86/SUM(V$86:$V$87)*100</f>
        <v>1.7697876675537991</v>
      </c>
    </row>
    <row r="87" spans="1:47" s="4" customFormat="1" ht="12">
      <c r="A87" s="144" t="s">
        <v>49</v>
      </c>
      <c r="B87" s="76">
        <v>20475.88514425635</v>
      </c>
      <c r="C87" s="141"/>
      <c r="D87" s="76">
        <v>18527.448133260506</v>
      </c>
      <c r="E87" s="84"/>
      <c r="F87" s="76">
        <v>19990.042194170579</v>
      </c>
      <c r="G87" s="141"/>
      <c r="H87" s="76">
        <v>48492</v>
      </c>
      <c r="I87" s="141"/>
      <c r="J87" s="76">
        <v>59356</v>
      </c>
      <c r="K87" s="76"/>
      <c r="L87" s="76">
        <v>69426</v>
      </c>
      <c r="M87" s="76"/>
      <c r="N87" s="76">
        <v>41906</v>
      </c>
      <c r="O87" s="76"/>
      <c r="P87" s="76">
        <v>50683.65524</v>
      </c>
      <c r="Q87" s="76"/>
      <c r="R87" s="76">
        <v>37857.121445493627</v>
      </c>
      <c r="S87" s="76"/>
      <c r="T87" s="76">
        <v>45101</v>
      </c>
      <c r="U87" s="76"/>
      <c r="V87" s="76">
        <v>46639.108449080042</v>
      </c>
      <c r="W87" s="76"/>
      <c r="X87" s="16"/>
      <c r="Y87" s="100">
        <v>99.584239152459759</v>
      </c>
      <c r="Z87" s="99"/>
      <c r="AA87" s="100">
        <v>99.718155326889018</v>
      </c>
      <c r="AB87" s="100"/>
      <c r="AC87" s="100">
        <v>99.821376779721021</v>
      </c>
      <c r="AD87" s="100"/>
      <c r="AE87" s="100">
        <v>99.730580178105015</v>
      </c>
      <c r="AF87" s="100"/>
      <c r="AG87" s="100">
        <v>99.961265767358825</v>
      </c>
      <c r="AH87" s="141"/>
      <c r="AI87" s="100">
        <f>L87/SUM($L$86:$L$87)*100</f>
        <v>99.744267570829265</v>
      </c>
      <c r="AJ87" s="100"/>
      <c r="AK87" s="100">
        <f>N87/SUM($N$86:$N$87)*100</f>
        <v>99.527372046075286</v>
      </c>
      <c r="AL87" s="100"/>
      <c r="AM87" s="100">
        <f>P87/SUM($P$86:$P$87)*100</f>
        <v>99.573648013640735</v>
      </c>
      <c r="AP87" s="100">
        <f>R87/SUM($R$86:$R$87)*100</f>
        <v>99.890286813062232</v>
      </c>
      <c r="AR87" s="100">
        <f>T87/SUM($T$86:$T$87)*100</f>
        <v>98.710877653753556</v>
      </c>
      <c r="AT87" s="100">
        <f>V87/SUM($V$86:$V$87)*100</f>
        <v>98.2302123324462</v>
      </c>
    </row>
    <row r="88" spans="1:47" s="4" customFormat="1" ht="12">
      <c r="A88" s="144" t="s">
        <v>3</v>
      </c>
      <c r="B88" s="76">
        <v>0</v>
      </c>
      <c r="C88" s="140"/>
      <c r="D88" s="76">
        <v>16.675825384615386</v>
      </c>
      <c r="E88" s="140" t="s">
        <v>76</v>
      </c>
      <c r="F88" s="76">
        <v>0</v>
      </c>
      <c r="G88" s="140"/>
      <c r="H88" s="76">
        <v>0</v>
      </c>
      <c r="I88" s="140"/>
      <c r="J88" s="76">
        <v>13</v>
      </c>
      <c r="K88" s="76" t="s">
        <v>76</v>
      </c>
      <c r="L88" s="76">
        <v>477</v>
      </c>
      <c r="M88" s="76" t="s">
        <v>76</v>
      </c>
      <c r="N88" s="76">
        <v>57</v>
      </c>
      <c r="O88" s="76" t="s">
        <v>76</v>
      </c>
      <c r="P88" s="76">
        <v>29.909546169999999</v>
      </c>
      <c r="Q88" s="76" t="s">
        <v>76</v>
      </c>
      <c r="R88" s="76">
        <v>39.147883150463997</v>
      </c>
      <c r="S88" s="76" t="s">
        <v>76</v>
      </c>
      <c r="T88" s="76">
        <v>12</v>
      </c>
      <c r="U88" s="76" t="s">
        <v>76</v>
      </c>
      <c r="V88" s="76">
        <v>65.005609410000005</v>
      </c>
      <c r="W88" s="76" t="s">
        <v>76</v>
      </c>
      <c r="X88" s="16"/>
      <c r="Y88" s="139">
        <v>0</v>
      </c>
      <c r="Z88" s="107"/>
      <c r="AA88" s="139" t="s">
        <v>74</v>
      </c>
      <c r="AB88" s="100"/>
      <c r="AC88" s="139">
        <v>0</v>
      </c>
      <c r="AD88" s="100"/>
      <c r="AE88" s="100">
        <v>0</v>
      </c>
      <c r="AF88" s="100"/>
      <c r="AG88" s="102" t="s">
        <v>74</v>
      </c>
      <c r="AH88" s="140"/>
      <c r="AI88" s="102" t="s">
        <v>74</v>
      </c>
      <c r="AJ88" s="102"/>
      <c r="AK88" s="102" t="s">
        <v>74</v>
      </c>
      <c r="AL88" s="102"/>
      <c r="AM88" s="102" t="s">
        <v>74</v>
      </c>
      <c r="AP88" s="102" t="s">
        <v>74</v>
      </c>
      <c r="AR88" s="102" t="s">
        <v>74</v>
      </c>
      <c r="AT88" s="102" t="s">
        <v>74</v>
      </c>
    </row>
    <row r="89" spans="1:47" s="4" customFormat="1" ht="6.6" customHeight="1">
      <c r="A89" s="44"/>
      <c r="B89" s="77"/>
      <c r="C89" s="84"/>
      <c r="D89" s="77"/>
      <c r="E89" s="84"/>
      <c r="F89" s="77"/>
      <c r="G89" s="141"/>
      <c r="H89" s="77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5"/>
      <c r="Y89" s="100"/>
      <c r="Z89" s="99"/>
      <c r="AA89" s="100"/>
      <c r="AB89" s="103"/>
      <c r="AC89" s="100"/>
      <c r="AD89" s="103"/>
      <c r="AE89" s="100"/>
      <c r="AF89" s="103"/>
      <c r="AG89" s="141"/>
      <c r="AH89" s="141"/>
      <c r="AI89" s="141"/>
      <c r="AJ89" s="141"/>
    </row>
    <row r="90" spans="1:47" s="22" customFormat="1" ht="24">
      <c r="A90" s="177" t="s">
        <v>195</v>
      </c>
      <c r="B90" s="78">
        <v>20561.371275738242</v>
      </c>
      <c r="C90" s="90"/>
      <c r="D90" s="78">
        <v>18596.490175665291</v>
      </c>
      <c r="E90" s="90"/>
      <c r="F90" s="78">
        <v>20025.812946142043</v>
      </c>
      <c r="G90" s="141"/>
      <c r="H90" s="78">
        <v>48623</v>
      </c>
      <c r="I90" s="141"/>
      <c r="J90" s="78">
        <v>59392</v>
      </c>
      <c r="K90" s="141"/>
      <c r="L90" s="78">
        <f>SUM(L91:L93)</f>
        <v>70080.860541722985</v>
      </c>
      <c r="M90" s="141"/>
      <c r="N90" s="78">
        <f>SUM(N91:N93)</f>
        <v>42162</v>
      </c>
      <c r="O90" s="78"/>
      <c r="P90" s="78">
        <f t="shared" ref="P90:R90" si="46">SUM(P91:P93)</f>
        <v>50930.580807100006</v>
      </c>
      <c r="Q90" s="141"/>
      <c r="R90" s="78">
        <f t="shared" si="46"/>
        <v>37937.849201668731</v>
      </c>
      <c r="S90" s="141"/>
      <c r="T90" s="78">
        <f t="shared" ref="T90:V90" si="47">SUM(T91:T93)</f>
        <v>45703</v>
      </c>
      <c r="U90" s="141"/>
      <c r="V90" s="78">
        <f t="shared" si="47"/>
        <v>47544.398498470029</v>
      </c>
      <c r="W90" s="141"/>
      <c r="X90" s="5"/>
      <c r="Y90" s="97">
        <v>99.999999999999929</v>
      </c>
      <c r="Z90" s="97"/>
      <c r="AA90" s="97">
        <v>99.999999999999957</v>
      </c>
      <c r="AB90" s="97"/>
      <c r="AC90" s="97">
        <v>100.00000000000011</v>
      </c>
      <c r="AD90" s="97"/>
      <c r="AE90" s="104">
        <v>100</v>
      </c>
      <c r="AF90" s="97"/>
      <c r="AG90" s="104">
        <v>100</v>
      </c>
      <c r="AH90" s="141"/>
      <c r="AI90" s="104">
        <f>SUM(AI91:AI92)</f>
        <v>100</v>
      </c>
      <c r="AJ90" s="104"/>
      <c r="AK90" s="104">
        <f>SUM(AK91:AK92)</f>
        <v>100</v>
      </c>
      <c r="AL90" s="104"/>
      <c r="AM90" s="104">
        <f>SUM(AM91:AM92)</f>
        <v>100</v>
      </c>
      <c r="AP90" s="104">
        <f t="shared" ref="AP90:AR90" si="48">SUM(AP91:AP92)</f>
        <v>100</v>
      </c>
      <c r="AR90" s="104">
        <f t="shared" si="48"/>
        <v>100</v>
      </c>
      <c r="AT90" s="104">
        <f t="shared" ref="AT90:AU90" si="49">SUM(AT91:AT92)</f>
        <v>100</v>
      </c>
    </row>
    <row r="91" spans="1:47" s="4" customFormat="1" ht="12">
      <c r="A91" s="144" t="s">
        <v>158</v>
      </c>
      <c r="B91" s="76">
        <v>9997.6464913764885</v>
      </c>
      <c r="C91" s="141"/>
      <c r="D91" s="76">
        <v>11289.159771862982</v>
      </c>
      <c r="E91" s="84"/>
      <c r="F91" s="76">
        <v>12302.821448268442</v>
      </c>
      <c r="G91" s="141"/>
      <c r="H91" s="76">
        <v>24219</v>
      </c>
      <c r="I91" s="141"/>
      <c r="J91" s="76">
        <v>43621.58570779657</v>
      </c>
      <c r="K91" s="76"/>
      <c r="L91" s="76">
        <v>49952.115613201109</v>
      </c>
      <c r="M91" s="141"/>
      <c r="N91" s="76">
        <v>31780</v>
      </c>
      <c r="O91" s="141"/>
      <c r="P91" s="76">
        <v>39885.517800000001</v>
      </c>
      <c r="Q91" s="141"/>
      <c r="R91" s="76">
        <v>28845.290264794519</v>
      </c>
      <c r="S91" s="141"/>
      <c r="T91" s="76">
        <v>35615</v>
      </c>
      <c r="U91" s="141"/>
      <c r="V91" s="76">
        <v>32476.712630570037</v>
      </c>
      <c r="W91" s="141"/>
      <c r="X91" s="5"/>
      <c r="Y91" s="100">
        <v>48.623442266097221</v>
      </c>
      <c r="Z91" s="99"/>
      <c r="AA91" s="100">
        <v>60.74966072084954</v>
      </c>
      <c r="AB91" s="100"/>
      <c r="AC91" s="100">
        <v>61.434816560785777</v>
      </c>
      <c r="AD91" s="100"/>
      <c r="AE91" s="100">
        <v>49.830257391519041</v>
      </c>
      <c r="AF91" s="100"/>
      <c r="AG91" s="100">
        <v>73.895072080771115</v>
      </c>
      <c r="AH91" s="141"/>
      <c r="AI91" s="100">
        <f>L91/SUM($L$91:$L$92)*100</f>
        <v>71.907655915396731</v>
      </c>
      <c r="AJ91" s="100"/>
      <c r="AK91" s="100">
        <f>N91/SUM($N$91:$N$92)*100</f>
        <v>75.59826823350302</v>
      </c>
      <c r="AL91" s="100"/>
      <c r="AM91" s="100">
        <f>P91/SUM($P$91:$P$92)*100</f>
        <v>78.852298920742214</v>
      </c>
      <c r="AP91" s="100">
        <f>R91/SUM($R$91:$R$92)*100</f>
        <v>76.406753589011373</v>
      </c>
      <c r="AR91" s="100">
        <f>T91/SUM($T$91:$T$92)*100</f>
        <v>78.352216477835228</v>
      </c>
      <c r="AT91" s="100">
        <f>V91/SUM($V$91:$V$92)*100</f>
        <v>69.197491067913035</v>
      </c>
    </row>
    <row r="92" spans="1:47" s="4" customFormat="1" ht="12">
      <c r="A92" s="144" t="s">
        <v>121</v>
      </c>
      <c r="B92" s="76">
        <v>10563.724784361753</v>
      </c>
      <c r="C92" s="141"/>
      <c r="D92" s="76">
        <v>7293.9230600523078</v>
      </c>
      <c r="E92" s="84"/>
      <c r="F92" s="76">
        <v>7722.9914978736015</v>
      </c>
      <c r="G92" s="141"/>
      <c r="H92" s="76">
        <v>24384</v>
      </c>
      <c r="I92" s="141"/>
      <c r="J92" s="76">
        <v>15409.716839777175</v>
      </c>
      <c r="K92" s="76"/>
      <c r="L92" s="76">
        <v>19514.918150175199</v>
      </c>
      <c r="M92" s="141"/>
      <c r="N92" s="76">
        <v>10258</v>
      </c>
      <c r="O92" s="141"/>
      <c r="P92" s="76">
        <v>10697.050300000001</v>
      </c>
      <c r="Q92" s="141"/>
      <c r="R92" s="76">
        <v>8906.9880481306591</v>
      </c>
      <c r="S92" s="141"/>
      <c r="T92" s="76">
        <v>9840</v>
      </c>
      <c r="U92" s="141"/>
      <c r="V92" s="76">
        <v>14456.654648159994</v>
      </c>
      <c r="W92" s="141"/>
      <c r="X92" s="5"/>
      <c r="Y92" s="100">
        <v>51.376557733902708</v>
      </c>
      <c r="Z92" s="99"/>
      <c r="AA92" s="100">
        <v>39.250339279150417</v>
      </c>
      <c r="AB92" s="100"/>
      <c r="AC92" s="100">
        <v>38.56518343921433</v>
      </c>
      <c r="AD92" s="100"/>
      <c r="AE92" s="100">
        <v>50.169742608480959</v>
      </c>
      <c r="AF92" s="100"/>
      <c r="AG92" s="100">
        <v>26.104927919228881</v>
      </c>
      <c r="AH92" s="141"/>
      <c r="AI92" s="100">
        <f>L92/SUM($L$91:$L$92)*100</f>
        <v>28.092344084603265</v>
      </c>
      <c r="AJ92" s="100"/>
      <c r="AK92" s="100">
        <f>N92/SUM($N$91:$N$92)*100</f>
        <v>24.40173176649698</v>
      </c>
      <c r="AL92" s="100"/>
      <c r="AM92" s="100">
        <f>P92/SUM($P$91:$P$92)*100</f>
        <v>21.147701079257779</v>
      </c>
      <c r="AP92" s="100">
        <f>R92/SUM($R$91:$R$92)*100</f>
        <v>23.593246410988634</v>
      </c>
      <c r="AR92" s="100">
        <f>T92/SUM($T$91:$T$92)*100</f>
        <v>21.647783522164779</v>
      </c>
      <c r="AT92" s="100">
        <f>V92/SUM($V$91:$V$92)*100</f>
        <v>30.802508932086958</v>
      </c>
    </row>
    <row r="93" spans="1:47" s="2" customFormat="1" ht="12">
      <c r="A93" s="148" t="s">
        <v>3</v>
      </c>
      <c r="B93" s="76">
        <v>0</v>
      </c>
      <c r="C93" s="140"/>
      <c r="D93" s="76">
        <v>13.407343749999999</v>
      </c>
      <c r="E93" s="140" t="s">
        <v>76</v>
      </c>
      <c r="F93" s="76">
        <v>0</v>
      </c>
      <c r="G93" s="140"/>
      <c r="H93" s="76">
        <v>20</v>
      </c>
      <c r="I93" s="235" t="s">
        <v>76</v>
      </c>
      <c r="J93" s="76">
        <v>360.54494487246734</v>
      </c>
      <c r="K93" s="76" t="s">
        <v>76</v>
      </c>
      <c r="L93" s="76">
        <v>613.82677834666708</v>
      </c>
      <c r="M93" s="235"/>
      <c r="N93" s="76">
        <v>124</v>
      </c>
      <c r="O93" s="235" t="s">
        <v>76</v>
      </c>
      <c r="P93" s="76">
        <v>348.0127071</v>
      </c>
      <c r="Q93" s="235" t="s">
        <v>76</v>
      </c>
      <c r="R93" s="76">
        <v>185.57088874355756</v>
      </c>
      <c r="S93" s="235" t="s">
        <v>76</v>
      </c>
      <c r="T93" s="76">
        <v>248</v>
      </c>
      <c r="U93" s="235" t="s">
        <v>76</v>
      </c>
      <c r="V93" s="76">
        <v>611.03121973999998</v>
      </c>
      <c r="W93" s="235" t="s">
        <v>76</v>
      </c>
      <c r="X93" s="39"/>
      <c r="Y93" s="139">
        <v>0</v>
      </c>
      <c r="Z93" s="107"/>
      <c r="AA93" s="139" t="s">
        <v>74</v>
      </c>
      <c r="AB93" s="100"/>
      <c r="AC93" s="139">
        <v>0</v>
      </c>
      <c r="AD93" s="100"/>
      <c r="AE93" s="139" t="s">
        <v>74</v>
      </c>
      <c r="AF93" s="100"/>
      <c r="AG93" s="256" t="s">
        <v>74</v>
      </c>
      <c r="AH93" s="235"/>
      <c r="AI93" s="102" t="s">
        <v>74</v>
      </c>
      <c r="AJ93" s="102"/>
      <c r="AK93" s="102" t="s">
        <v>74</v>
      </c>
      <c r="AL93" s="102"/>
      <c r="AM93" s="102" t="s">
        <v>74</v>
      </c>
      <c r="AP93" s="102" t="s">
        <v>74</v>
      </c>
      <c r="AR93" s="102" t="s">
        <v>74</v>
      </c>
      <c r="AT93" s="102" t="s">
        <v>74</v>
      </c>
    </row>
    <row r="94" spans="1:47" s="2" customFormat="1" ht="6.6" customHeight="1" thickBot="1">
      <c r="A94" s="50"/>
      <c r="B94" s="18"/>
      <c r="C94" s="89"/>
      <c r="D94" s="40"/>
      <c r="E94" s="89"/>
      <c r="F94" s="40"/>
      <c r="G94" s="89"/>
      <c r="H94" s="40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40"/>
      <c r="Y94" s="7"/>
      <c r="Z94" s="41"/>
      <c r="AA94" s="42"/>
      <c r="AB94" s="42"/>
      <c r="AC94" s="42"/>
      <c r="AD94" s="42"/>
      <c r="AE94" s="42"/>
      <c r="AF94" s="42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</row>
    <row r="95" spans="1:47" ht="6.6" customHeight="1">
      <c r="A95" s="47"/>
      <c r="B95" s="3"/>
      <c r="C95" s="118"/>
      <c r="Y95" s="3"/>
      <c r="Z95" s="55"/>
    </row>
    <row r="96" spans="1:47" s="20" customFormat="1" ht="13.5">
      <c r="A96" s="167" t="s">
        <v>176</v>
      </c>
      <c r="B96" s="53"/>
      <c r="C96" s="113"/>
      <c r="D96" s="53"/>
      <c r="E96" s="113"/>
      <c r="F96" s="53"/>
      <c r="G96" s="113"/>
      <c r="H96" s="5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53"/>
      <c r="Y96" s="113"/>
      <c r="AA96" s="223"/>
      <c r="AB96" s="223"/>
      <c r="AC96" s="223"/>
      <c r="AD96" s="223"/>
      <c r="AE96" s="223"/>
      <c r="AF96" s="223"/>
      <c r="AG96" s="113"/>
      <c r="AH96" s="113"/>
      <c r="AI96" s="113"/>
      <c r="AJ96" s="113"/>
    </row>
    <row r="97" spans="1:36" s="20" customFormat="1" ht="13.5">
      <c r="A97" s="52" t="s">
        <v>208</v>
      </c>
      <c r="B97" s="53"/>
      <c r="C97" s="113"/>
      <c r="D97" s="53"/>
      <c r="E97" s="113"/>
      <c r="F97" s="53"/>
      <c r="G97" s="113"/>
      <c r="H97" s="5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53"/>
      <c r="Y97" s="113"/>
      <c r="AA97" s="223"/>
      <c r="AB97" s="223"/>
      <c r="AC97" s="223"/>
      <c r="AD97" s="223"/>
      <c r="AE97" s="223"/>
      <c r="AF97" s="223"/>
      <c r="AG97" s="113"/>
      <c r="AH97" s="113"/>
      <c r="AI97" s="113"/>
      <c r="AJ97" s="113"/>
    </row>
    <row r="98" spans="1:36" s="20" customFormat="1" ht="13.5">
      <c r="A98" s="52" t="s">
        <v>211</v>
      </c>
      <c r="B98" s="53"/>
      <c r="C98" s="113"/>
      <c r="D98" s="53"/>
      <c r="E98" s="113"/>
      <c r="F98" s="53"/>
      <c r="G98" s="113"/>
      <c r="H98" s="5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53"/>
      <c r="Y98" s="113"/>
      <c r="AA98" s="223"/>
      <c r="AB98" s="223"/>
      <c r="AC98" s="223"/>
      <c r="AD98" s="223"/>
      <c r="AE98" s="223"/>
      <c r="AF98" s="223"/>
      <c r="AG98" s="113"/>
      <c r="AH98" s="113"/>
      <c r="AI98" s="113"/>
      <c r="AJ98" s="113"/>
    </row>
    <row r="99" spans="1:36" s="20" customFormat="1" ht="11.25">
      <c r="A99" s="411" t="s">
        <v>151</v>
      </c>
      <c r="B99" s="411"/>
      <c r="C99" s="411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1"/>
      <c r="O99" s="411"/>
      <c r="P99" s="411"/>
      <c r="Q99" s="411"/>
      <c r="R99" s="411"/>
      <c r="S99" s="411"/>
      <c r="T99" s="411"/>
      <c r="U99" s="411"/>
      <c r="V99" s="411"/>
      <c r="W99" s="411"/>
      <c r="X99" s="411"/>
      <c r="Y99" s="411"/>
      <c r="Z99" s="411"/>
      <c r="AA99" s="411"/>
      <c r="AB99" s="411"/>
      <c r="AC99" s="411"/>
      <c r="AD99" s="411"/>
      <c r="AE99" s="411"/>
      <c r="AF99" s="411"/>
    </row>
    <row r="100" spans="1:36" s="124" customFormat="1" ht="11.25">
      <c r="A100" s="123" t="s">
        <v>66</v>
      </c>
      <c r="B100" s="52"/>
      <c r="C100" s="155"/>
      <c r="D100" s="156"/>
      <c r="E100" s="134"/>
      <c r="F100" s="156"/>
      <c r="G100" s="134"/>
      <c r="H100" s="156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20"/>
      <c r="Z100" s="20"/>
      <c r="AA100" s="20"/>
      <c r="AB100" s="20"/>
      <c r="AC100" s="20"/>
      <c r="AD100" s="20"/>
      <c r="AE100" s="20"/>
      <c r="AF100" s="20"/>
      <c r="AG100" s="134"/>
      <c r="AH100" s="134"/>
      <c r="AI100" s="134"/>
      <c r="AJ100" s="134"/>
    </row>
    <row r="101" spans="1:36" s="20" customFormat="1" ht="11.25">
      <c r="A101" s="20" t="s">
        <v>105</v>
      </c>
      <c r="B101" s="56"/>
      <c r="C101" s="135"/>
      <c r="D101" s="125"/>
      <c r="E101" s="136"/>
      <c r="F101" s="125"/>
      <c r="G101" s="136"/>
      <c r="H101" s="125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AG101" s="136"/>
      <c r="AH101" s="136"/>
      <c r="AI101" s="136"/>
      <c r="AJ101" s="136"/>
    </row>
    <row r="102" spans="1:36" s="20" customFormat="1" ht="11.25">
      <c r="A102" s="20" t="s">
        <v>216</v>
      </c>
      <c r="C102" s="133"/>
      <c r="E102" s="134"/>
      <c r="G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AG102" s="134"/>
      <c r="AH102" s="134"/>
      <c r="AI102" s="134"/>
      <c r="AJ102" s="134"/>
    </row>
    <row r="103" spans="1:36">
      <c r="A103" s="20" t="s">
        <v>220</v>
      </c>
    </row>
  </sheetData>
  <mergeCells count="28">
    <mergeCell ref="AT10:AU10"/>
    <mergeCell ref="Y7:AU7"/>
    <mergeCell ref="A99:AF99"/>
    <mergeCell ref="H10:I10"/>
    <mergeCell ref="Y10:Z10"/>
    <mergeCell ref="AA10:AB10"/>
    <mergeCell ref="AE10:AF10"/>
    <mergeCell ref="F10:G10"/>
    <mergeCell ref="AC10:AD10"/>
    <mergeCell ref="P10:Q10"/>
    <mergeCell ref="R10:S10"/>
    <mergeCell ref="A4:A10"/>
    <mergeCell ref="B10:C10"/>
    <mergeCell ref="D10:E10"/>
    <mergeCell ref="J10:K10"/>
    <mergeCell ref="L10:M10"/>
    <mergeCell ref="N10:O10"/>
    <mergeCell ref="T10:U10"/>
    <mergeCell ref="AR10:AS10"/>
    <mergeCell ref="AP10:AQ10"/>
    <mergeCell ref="A1:AQ1"/>
    <mergeCell ref="B7:S7"/>
    <mergeCell ref="B4:AN4"/>
    <mergeCell ref="AG10:AH10"/>
    <mergeCell ref="AK10:AL10"/>
    <mergeCell ref="AM10:AN10"/>
    <mergeCell ref="AI10:AJ10"/>
    <mergeCell ref="V10:W10"/>
  </mergeCells>
  <printOptions horizontalCentered="1"/>
  <pageMargins left="0.78740157480314965" right="0.78740157480314965" top="0.78740157480314965" bottom="0.78740157480314965" header="0.39370078740157483" footer="0.39370078740157483"/>
  <pageSetup scale="75" fitToHeight="2" orientation="portrait" r:id="rId1"/>
  <headerFooter alignWithMargins="0">
    <oddFooter>&amp;R&amp;9&amp;P de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97"/>
  <sheetViews>
    <sheetView showGridLines="0" zoomScaleNormal="100" workbookViewId="0">
      <pane xSplit="1" ySplit="11" topLeftCell="B12" activePane="bottomRight" state="frozen"/>
      <selection sqref="A1:XFD1"/>
      <selection pane="topRight" sqref="A1:XFD1"/>
      <selection pane="bottomLeft" sqref="A1:XFD1"/>
      <selection pane="bottomRight" sqref="A1:AP1"/>
    </sheetView>
  </sheetViews>
  <sheetFormatPr baseColWidth="10" defaultColWidth="11.42578125" defaultRowHeight="12.75"/>
  <cols>
    <col min="1" max="1" width="30.7109375" style="54" customWidth="1"/>
    <col min="2" max="2" width="8.7109375" style="54" customWidth="1"/>
    <col min="3" max="3" width="2.7109375" style="83" customWidth="1"/>
    <col min="4" max="4" width="8.7109375" style="4" customWidth="1"/>
    <col min="5" max="5" width="2.7109375" style="83" customWidth="1"/>
    <col min="6" max="6" width="8.7109375" style="4" customWidth="1"/>
    <col min="7" max="7" width="2.7109375" style="83" customWidth="1"/>
    <col min="8" max="8" width="8.7109375" style="4" customWidth="1"/>
    <col min="9" max="9" width="2.7109375" style="83" customWidth="1"/>
    <col min="10" max="10" width="8.7109375" style="83" customWidth="1"/>
    <col min="11" max="11" width="2.7109375" style="83" customWidth="1"/>
    <col min="12" max="12" width="8.7109375" style="83" customWidth="1"/>
    <col min="13" max="13" width="2.7109375" style="83" customWidth="1"/>
    <col min="14" max="14" width="8.7109375" style="83" customWidth="1"/>
    <col min="15" max="15" width="2.7109375" style="83" customWidth="1"/>
    <col min="16" max="16" width="8.7109375" style="83" customWidth="1"/>
    <col min="17" max="17" width="2.7109375" style="83" customWidth="1"/>
    <col min="18" max="18" width="7.5703125" style="83" bestFit="1" customWidth="1"/>
    <col min="19" max="19" width="2.7109375" style="83" customWidth="1"/>
    <col min="20" max="20" width="7.5703125" style="83" bestFit="1" customWidth="1"/>
    <col min="21" max="21" width="2.7109375" style="83" customWidth="1"/>
    <col min="22" max="22" width="7.5703125" style="83" bestFit="1" customWidth="1"/>
    <col min="23" max="24" width="2.7109375" style="83" customWidth="1"/>
    <col min="25" max="25" width="8.7109375" style="54" customWidth="1"/>
    <col min="26" max="26" width="2.7109375" style="54" customWidth="1"/>
    <col min="27" max="27" width="8.7109375" style="54" customWidth="1"/>
    <col min="28" max="28" width="2.7109375" style="54" customWidth="1"/>
    <col min="29" max="29" width="8.7109375" style="54" customWidth="1"/>
    <col min="30" max="30" width="2.7109375" style="54" customWidth="1"/>
    <col min="31" max="31" width="8.7109375" style="54" customWidth="1"/>
    <col min="32" max="32" width="2.7109375" style="54" customWidth="1"/>
    <col min="33" max="33" width="8.7109375" style="83" customWidth="1"/>
    <col min="34" max="34" width="2.7109375" style="83" customWidth="1"/>
    <col min="35" max="35" width="8.7109375" style="83" customWidth="1"/>
    <col min="36" max="36" width="2.7109375" style="83" customWidth="1"/>
    <col min="37" max="37" width="8.7109375" style="54" customWidth="1"/>
    <col min="38" max="38" width="2.7109375" style="54" customWidth="1"/>
    <col min="39" max="39" width="8.7109375" style="54" customWidth="1"/>
    <col min="40" max="40" width="2.7109375" style="54" customWidth="1"/>
    <col min="41" max="41" width="6.5703125" style="54" bestFit="1" customWidth="1"/>
    <col min="42" max="42" width="2.7109375" style="54" customWidth="1"/>
    <col min="43" max="43" width="6.5703125" style="54" bestFit="1" customWidth="1"/>
    <col min="44" max="44" width="2.7109375" style="54" customWidth="1"/>
    <col min="45" max="45" width="6.5703125" style="54" bestFit="1" customWidth="1"/>
    <col min="46" max="46" width="2.7109375" style="54" customWidth="1"/>
    <col min="47" max="16384" width="11.42578125" style="54"/>
  </cols>
  <sheetData>
    <row r="1" spans="1:46" ht="30" customHeight="1">
      <c r="A1" s="416" t="s">
        <v>229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</row>
    <row r="2" spans="1:46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27"/>
      <c r="Z2" s="27"/>
      <c r="AA2" s="2"/>
      <c r="AB2" s="2"/>
      <c r="AC2" s="2"/>
      <c r="AD2" s="2"/>
      <c r="AE2" s="2"/>
      <c r="AF2" s="2"/>
      <c r="AG2" s="114"/>
      <c r="AH2" s="114"/>
      <c r="AI2" s="114"/>
      <c r="AJ2" s="114"/>
      <c r="AM2" s="294"/>
      <c r="AN2" s="294"/>
      <c r="AO2" s="294"/>
      <c r="AP2" s="294"/>
      <c r="AQ2" s="294"/>
      <c r="AR2" s="294"/>
      <c r="AS2" s="294"/>
      <c r="AT2" s="294"/>
    </row>
    <row r="3" spans="1:46" s="4" customFormat="1" ht="6.6" customHeight="1">
      <c r="A3" s="192"/>
      <c r="B3" s="193"/>
      <c r="C3" s="194"/>
      <c r="D3" s="195"/>
      <c r="E3" s="194"/>
      <c r="F3" s="195"/>
      <c r="G3" s="194"/>
      <c r="H3" s="195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3"/>
      <c r="Z3" s="193"/>
      <c r="AA3" s="192"/>
      <c r="AB3" s="192"/>
      <c r="AC3" s="192"/>
      <c r="AD3" s="192"/>
      <c r="AE3" s="192"/>
      <c r="AF3" s="192"/>
      <c r="AG3" s="194"/>
      <c r="AH3" s="194"/>
      <c r="AI3" s="194"/>
      <c r="AJ3" s="194"/>
      <c r="AK3" s="194"/>
      <c r="AL3" s="194"/>
      <c r="AM3" s="201"/>
      <c r="AN3" s="201"/>
      <c r="AO3" s="201"/>
      <c r="AP3" s="201"/>
      <c r="AQ3" s="201"/>
      <c r="AR3" s="201"/>
      <c r="AS3" s="201"/>
      <c r="AT3" s="201"/>
    </row>
    <row r="4" spans="1:46" s="4" customFormat="1" ht="12.75" customHeight="1">
      <c r="A4" s="420" t="s">
        <v>44</v>
      </c>
      <c r="B4" s="413" t="s">
        <v>173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346"/>
      <c r="AP4" s="346"/>
      <c r="AQ4" s="397"/>
      <c r="AR4" s="397"/>
      <c r="AS4" s="402"/>
      <c r="AT4" s="402"/>
    </row>
    <row r="5" spans="1:46" s="4" customFormat="1" ht="6.6" customHeight="1">
      <c r="A5" s="420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6"/>
      <c r="Z5" s="196"/>
      <c r="AA5" s="199"/>
      <c r="AB5" s="199"/>
      <c r="AC5" s="199"/>
      <c r="AD5" s="199"/>
      <c r="AE5" s="199"/>
      <c r="AF5" s="199"/>
      <c r="AG5" s="197"/>
      <c r="AH5" s="197"/>
      <c r="AI5" s="197"/>
      <c r="AJ5" s="197"/>
      <c r="AK5" s="291"/>
      <c r="AL5" s="291"/>
      <c r="AM5" s="291"/>
      <c r="AN5" s="291" t="s">
        <v>212</v>
      </c>
      <c r="AO5" s="291"/>
      <c r="AP5" s="291"/>
      <c r="AQ5" s="291"/>
      <c r="AR5" s="291"/>
      <c r="AS5" s="291"/>
      <c r="AT5" s="291"/>
    </row>
    <row r="6" spans="1:46" s="4" customFormat="1" ht="6.6" customHeight="1">
      <c r="A6" s="420"/>
      <c r="B6" s="286"/>
      <c r="C6" s="201"/>
      <c r="D6" s="296"/>
      <c r="E6" s="201"/>
      <c r="F6" s="296"/>
      <c r="G6" s="201"/>
      <c r="H6" s="296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86"/>
      <c r="Z6" s="286"/>
      <c r="AA6" s="203"/>
      <c r="AB6" s="203"/>
      <c r="AC6" s="203"/>
      <c r="AD6" s="203"/>
      <c r="AE6" s="203"/>
      <c r="AF6" s="203"/>
      <c r="AG6" s="201"/>
      <c r="AH6" s="201"/>
      <c r="AI6" s="201"/>
      <c r="AJ6" s="201"/>
      <c r="AK6" s="289"/>
      <c r="AL6" s="289"/>
      <c r="AM6" s="289"/>
      <c r="AN6" s="289"/>
      <c r="AO6" s="289"/>
      <c r="AP6" s="289"/>
      <c r="AQ6" s="289"/>
      <c r="AR6" s="289"/>
      <c r="AS6" s="289"/>
      <c r="AT6" s="289"/>
    </row>
    <row r="7" spans="1:46" s="4" customFormat="1" ht="12" customHeight="1">
      <c r="A7" s="420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398"/>
      <c r="U7" s="398"/>
      <c r="V7" s="404"/>
      <c r="W7" s="404"/>
      <c r="X7" s="398"/>
      <c r="Y7" s="409" t="s">
        <v>88</v>
      </c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</row>
    <row r="8" spans="1:46" s="4" customFormat="1" ht="6.6" customHeight="1">
      <c r="A8" s="420"/>
      <c r="B8" s="206"/>
      <c r="C8" s="207"/>
      <c r="D8" s="313"/>
      <c r="E8" s="208"/>
      <c r="F8" s="313"/>
      <c r="G8" s="208"/>
      <c r="H8" s="206"/>
      <c r="I8" s="214"/>
      <c r="J8" s="214"/>
      <c r="K8" s="214"/>
      <c r="L8" s="214"/>
      <c r="M8" s="214"/>
      <c r="N8" s="208"/>
      <c r="O8" s="214"/>
      <c r="P8" s="214"/>
      <c r="Q8" s="214"/>
      <c r="R8" s="214"/>
      <c r="S8" s="214"/>
      <c r="T8" s="214"/>
      <c r="U8" s="214"/>
      <c r="V8" s="214"/>
      <c r="W8" s="214"/>
      <c r="X8" s="208"/>
      <c r="Y8" s="206"/>
      <c r="Z8" s="206"/>
      <c r="AA8" s="206"/>
      <c r="AB8" s="206"/>
      <c r="AC8" s="206"/>
      <c r="AD8" s="206"/>
      <c r="AE8" s="206"/>
      <c r="AF8" s="206"/>
      <c r="AG8" s="214"/>
      <c r="AH8" s="214"/>
      <c r="AI8" s="214"/>
      <c r="AJ8" s="214"/>
      <c r="AK8" s="289"/>
      <c r="AL8" s="289"/>
      <c r="AM8" s="289"/>
      <c r="AN8" s="291"/>
      <c r="AO8" s="291"/>
      <c r="AP8" s="291"/>
      <c r="AQ8" s="291"/>
      <c r="AR8" s="291"/>
      <c r="AS8" s="291"/>
      <c r="AT8" s="291"/>
    </row>
    <row r="9" spans="1:46" s="4" customFormat="1" ht="6.6" customHeight="1">
      <c r="A9" s="420"/>
      <c r="B9" s="285"/>
      <c r="C9" s="209"/>
      <c r="D9" s="210"/>
      <c r="E9" s="211"/>
      <c r="F9" s="210"/>
      <c r="G9" s="211"/>
      <c r="H9" s="285"/>
      <c r="I9" s="208"/>
      <c r="J9" s="208"/>
      <c r="K9" s="208"/>
      <c r="L9" s="208"/>
      <c r="M9" s="208"/>
      <c r="N9" s="211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85"/>
      <c r="Z9" s="285"/>
      <c r="AA9" s="285"/>
      <c r="AB9" s="285"/>
      <c r="AC9" s="285"/>
      <c r="AD9" s="285"/>
      <c r="AE9" s="285"/>
      <c r="AF9" s="285"/>
      <c r="AG9" s="208"/>
      <c r="AH9" s="208"/>
      <c r="AI9" s="208"/>
      <c r="AJ9" s="208"/>
      <c r="AK9" s="211"/>
      <c r="AL9" s="211"/>
      <c r="AM9" s="211"/>
      <c r="AN9" s="208"/>
      <c r="AO9" s="208"/>
      <c r="AP9" s="208"/>
      <c r="AQ9" s="208"/>
      <c r="AR9" s="208"/>
      <c r="AS9" s="208"/>
      <c r="AT9" s="208"/>
    </row>
    <row r="10" spans="1:46" s="4" customFormat="1" ht="13.5" customHeight="1">
      <c r="A10" s="420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407">
        <v>2018</v>
      </c>
      <c r="U10" s="407"/>
      <c r="V10" s="407">
        <v>2019</v>
      </c>
      <c r="W10" s="407"/>
      <c r="X10" s="396"/>
      <c r="Y10" s="407">
        <v>2009</v>
      </c>
      <c r="Z10" s="407"/>
      <c r="AA10" s="407">
        <v>2010</v>
      </c>
      <c r="AB10" s="407"/>
      <c r="AC10" s="407">
        <v>2011</v>
      </c>
      <c r="AD10" s="407"/>
      <c r="AE10" s="407">
        <v>2012</v>
      </c>
      <c r="AF10" s="407"/>
      <c r="AG10" s="407">
        <v>2013</v>
      </c>
      <c r="AH10" s="407"/>
      <c r="AI10" s="407">
        <v>2014</v>
      </c>
      <c r="AJ10" s="407"/>
      <c r="AK10" s="407">
        <v>2015</v>
      </c>
      <c r="AL10" s="407"/>
      <c r="AM10" s="407">
        <v>2016</v>
      </c>
      <c r="AN10" s="407"/>
      <c r="AO10" s="407">
        <v>2017</v>
      </c>
      <c r="AP10" s="407"/>
      <c r="AQ10" s="407">
        <v>2018</v>
      </c>
      <c r="AR10" s="407"/>
      <c r="AS10" s="407">
        <v>2019</v>
      </c>
      <c r="AT10" s="407"/>
    </row>
    <row r="11" spans="1:46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3"/>
      <c r="Z11" s="214"/>
      <c r="AA11" s="213"/>
      <c r="AB11" s="214"/>
      <c r="AC11" s="213"/>
      <c r="AD11" s="214"/>
      <c r="AE11" s="213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</row>
    <row r="12" spans="1:46" s="1" customFormat="1" ht="6.6" customHeight="1">
      <c r="A12" s="29"/>
      <c r="B12" s="30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30"/>
      <c r="Z12" s="30"/>
      <c r="AG12" s="85"/>
      <c r="AH12" s="85"/>
      <c r="AI12" s="85"/>
      <c r="AJ12" s="85"/>
    </row>
    <row r="13" spans="1:46" s="22" customFormat="1" ht="12">
      <c r="A13" s="215" t="s">
        <v>131</v>
      </c>
      <c r="B13" s="185">
        <v>20561.371275738231</v>
      </c>
      <c r="C13" s="186"/>
      <c r="D13" s="185">
        <v>18596.490175665291</v>
      </c>
      <c r="E13" s="186"/>
      <c r="F13" s="185">
        <v>20025.812946142043</v>
      </c>
      <c r="G13" s="186"/>
      <c r="H13" s="185">
        <v>48623</v>
      </c>
      <c r="I13" s="186"/>
      <c r="J13" s="185">
        <v>59392</v>
      </c>
      <c r="K13" s="186"/>
      <c r="L13" s="185">
        <f>L15</f>
        <v>70081</v>
      </c>
      <c r="M13" s="185"/>
      <c r="N13" s="185">
        <f t="shared" ref="N13:R13" si="0">N15</f>
        <v>42162</v>
      </c>
      <c r="O13" s="185"/>
      <c r="P13" s="185">
        <f t="shared" si="0"/>
        <v>50930.580805440004</v>
      </c>
      <c r="Q13" s="186"/>
      <c r="R13" s="185">
        <f t="shared" si="0"/>
        <v>37937.849201668694</v>
      </c>
      <c r="S13" s="186"/>
      <c r="T13" s="185">
        <f t="shared" ref="T13:V13" si="1">T15</f>
        <v>45702</v>
      </c>
      <c r="U13" s="186"/>
      <c r="V13" s="185">
        <f t="shared" si="1"/>
        <v>47544.398498470182</v>
      </c>
      <c r="W13" s="186"/>
      <c r="X13" s="186"/>
      <c r="Y13" s="218"/>
      <c r="Z13" s="218"/>
      <c r="AA13" s="217"/>
      <c r="AB13" s="217"/>
      <c r="AC13" s="217"/>
      <c r="AD13" s="217"/>
      <c r="AE13" s="217"/>
      <c r="AF13" s="217"/>
      <c r="AG13" s="186"/>
      <c r="AH13" s="186"/>
      <c r="AI13" s="186"/>
      <c r="AJ13" s="186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</row>
    <row r="14" spans="1:46" s="4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24"/>
      <c r="Z14" s="24"/>
      <c r="AA14" s="24"/>
      <c r="AB14" s="24"/>
      <c r="AC14" s="24"/>
      <c r="AD14" s="24"/>
      <c r="AE14" s="24"/>
      <c r="AF14" s="24"/>
      <c r="AG14" s="83"/>
      <c r="AH14" s="83"/>
      <c r="AI14" s="83"/>
      <c r="AJ14" s="83"/>
    </row>
    <row r="15" spans="1:46" s="22" customFormat="1" ht="24">
      <c r="A15" s="171" t="s">
        <v>98</v>
      </c>
      <c r="B15" s="75">
        <v>20561.371275738231</v>
      </c>
      <c r="C15" s="90"/>
      <c r="D15" s="75">
        <v>18596.490175665291</v>
      </c>
      <c r="E15" s="90"/>
      <c r="F15" s="75">
        <v>20025.812946142043</v>
      </c>
      <c r="G15" s="90"/>
      <c r="H15" s="75">
        <v>48623</v>
      </c>
      <c r="I15" s="90"/>
      <c r="J15" s="75">
        <v>59392</v>
      </c>
      <c r="K15" s="90"/>
      <c r="L15" s="75">
        <f>SUM(L16:L25)</f>
        <v>70081</v>
      </c>
      <c r="M15" s="75"/>
      <c r="N15" s="75">
        <f t="shared" ref="N15:R15" si="2">SUM(N16:N25)</f>
        <v>42162</v>
      </c>
      <c r="O15" s="75"/>
      <c r="P15" s="75">
        <f t="shared" si="2"/>
        <v>50930.580805440004</v>
      </c>
      <c r="Q15" s="90"/>
      <c r="R15" s="75">
        <f t="shared" si="2"/>
        <v>37937.849201668694</v>
      </c>
      <c r="S15" s="90"/>
      <c r="T15" s="75">
        <f t="shared" ref="T15:V15" si="3">SUM(T16:T25)</f>
        <v>45702</v>
      </c>
      <c r="U15" s="90"/>
      <c r="V15" s="75">
        <f t="shared" si="3"/>
        <v>47544.398498470182</v>
      </c>
      <c r="W15" s="90"/>
      <c r="X15" s="90"/>
      <c r="Y15" s="97">
        <v>100</v>
      </c>
      <c r="Z15" s="97"/>
      <c r="AA15" s="97">
        <v>100</v>
      </c>
      <c r="AB15" s="97"/>
      <c r="AC15" s="97">
        <v>100</v>
      </c>
      <c r="AD15" s="97"/>
      <c r="AE15" s="104">
        <v>99.999999999999986</v>
      </c>
      <c r="AF15" s="97"/>
      <c r="AG15" s="104">
        <v>99.999999999999972</v>
      </c>
      <c r="AH15" s="90"/>
      <c r="AI15" s="104">
        <f>SUM(AI16:AI24)</f>
        <v>100.00000000000001</v>
      </c>
      <c r="AJ15" s="104"/>
      <c r="AK15" s="104">
        <f t="shared" ref="AK15:AM15" si="4">SUM(AK16:AK24)</f>
        <v>100.00000000000001</v>
      </c>
      <c r="AL15" s="104"/>
      <c r="AM15" s="104">
        <f t="shared" si="4"/>
        <v>99.999999999999986</v>
      </c>
      <c r="AN15" s="104"/>
      <c r="AO15" s="104">
        <f>SUM(AO16:AO24)</f>
        <v>100</v>
      </c>
      <c r="AP15" s="104"/>
      <c r="AQ15" s="104">
        <f>SUM(AQ16:AQ24)</f>
        <v>100.00000000000001</v>
      </c>
      <c r="AR15" s="104"/>
      <c r="AS15" s="104">
        <f>SUM(AS16:AS24)</f>
        <v>100.00000000000001</v>
      </c>
      <c r="AT15" s="104"/>
    </row>
    <row r="16" spans="1:46" s="4" customFormat="1" ht="12">
      <c r="A16" s="144" t="s">
        <v>16</v>
      </c>
      <c r="B16" s="76">
        <v>12020.725123125845</v>
      </c>
      <c r="C16" s="141"/>
      <c r="D16" s="76">
        <v>7879.0347233517859</v>
      </c>
      <c r="E16" s="84"/>
      <c r="F16" s="76">
        <v>12413.323205333418</v>
      </c>
      <c r="G16" s="234"/>
      <c r="H16" s="76">
        <v>34499</v>
      </c>
      <c r="I16" s="234"/>
      <c r="J16" s="76">
        <v>48612</v>
      </c>
      <c r="K16" s="76"/>
      <c r="L16" s="76">
        <v>61262</v>
      </c>
      <c r="M16" s="76"/>
      <c r="N16" s="76">
        <v>34382</v>
      </c>
      <c r="O16" s="76"/>
      <c r="P16" s="76">
        <v>40983.143360000002</v>
      </c>
      <c r="Q16" s="76"/>
      <c r="R16" s="76">
        <v>31126.795366486276</v>
      </c>
      <c r="S16" s="76"/>
      <c r="T16" s="76">
        <v>28796</v>
      </c>
      <c r="U16" s="76"/>
      <c r="V16" s="76">
        <v>34739.945789540179</v>
      </c>
      <c r="W16" s="76"/>
      <c r="X16" s="76"/>
      <c r="Y16" s="100">
        <v>60.160750084148177</v>
      </c>
      <c r="Z16" s="99"/>
      <c r="AA16" s="100">
        <v>44.092826311532228</v>
      </c>
      <c r="AB16" s="100"/>
      <c r="AC16" s="100">
        <v>64.356048048327551</v>
      </c>
      <c r="AD16" s="100"/>
      <c r="AE16" s="100">
        <v>71.989900254580363</v>
      </c>
      <c r="AF16" s="100"/>
      <c r="AG16" s="100">
        <v>83.836920529801318</v>
      </c>
      <c r="AH16" s="234"/>
      <c r="AI16" s="100">
        <f t="shared" ref="AI16:AI24" si="5">L16/SUM($L$16:$L$24)*100</f>
        <v>89.294095354701426</v>
      </c>
      <c r="AJ16" s="100"/>
      <c r="AK16" s="99">
        <f t="shared" ref="AK16:AK24" si="6">N16/SUM($N$16:$N$24)*100</f>
        <v>87.848127139864076</v>
      </c>
      <c r="AL16" s="99"/>
      <c r="AM16" s="99">
        <f t="shared" ref="AM16:AM24" si="7">P16/SUM($P$16:$P$24)*100</f>
        <v>88.626110961193689</v>
      </c>
      <c r="AO16" s="99">
        <f t="shared" ref="AO16:AO24" si="8">R16/SUM($R$16:$R$24)*100</f>
        <v>82.739144836540163</v>
      </c>
      <c r="AQ16" s="99">
        <f>T16/SUM(T$16:T$24)*100</f>
        <v>78.731373889268625</v>
      </c>
      <c r="AS16" s="99">
        <f>V16/SUM(V$16:V$24)*100</f>
        <v>82.754947257362048</v>
      </c>
    </row>
    <row r="17" spans="1:45" s="4" customFormat="1" ht="12">
      <c r="A17" s="144" t="s">
        <v>14</v>
      </c>
      <c r="B17" s="76">
        <v>6721.1019799178093</v>
      </c>
      <c r="C17" s="141"/>
      <c r="D17" s="76">
        <v>8422.3092664598171</v>
      </c>
      <c r="E17" s="84"/>
      <c r="F17" s="76">
        <v>5048.4169126514198</v>
      </c>
      <c r="G17" s="234"/>
      <c r="H17" s="76">
        <v>9600</v>
      </c>
      <c r="I17" s="234"/>
      <c r="J17" s="76">
        <v>8095</v>
      </c>
      <c r="K17" s="76"/>
      <c r="L17" s="76">
        <v>5563</v>
      </c>
      <c r="M17" s="76"/>
      <c r="N17" s="76">
        <v>3850</v>
      </c>
      <c r="O17" s="76"/>
      <c r="P17" s="76">
        <v>4361.1752409999999</v>
      </c>
      <c r="Q17" s="76"/>
      <c r="R17" s="76">
        <v>5026.791985649088</v>
      </c>
      <c r="S17" s="76"/>
      <c r="T17" s="76">
        <v>5406</v>
      </c>
      <c r="U17" s="76"/>
      <c r="V17" s="76">
        <v>4461.8550943899972</v>
      </c>
      <c r="W17" s="76"/>
      <c r="X17" s="76"/>
      <c r="Y17" s="100">
        <v>33.637449684795996</v>
      </c>
      <c r="Z17" s="99"/>
      <c r="AA17" s="100">
        <v>47.133111182690797</v>
      </c>
      <c r="AB17" s="100"/>
      <c r="AC17" s="100">
        <v>26.173181510249542</v>
      </c>
      <c r="AD17" s="100"/>
      <c r="AE17" s="100">
        <v>20.032552898459997</v>
      </c>
      <c r="AF17" s="100"/>
      <c r="AG17" s="100">
        <v>13.959023178807946</v>
      </c>
      <c r="AH17" s="234"/>
      <c r="AI17" s="100">
        <f t="shared" si="5"/>
        <v>8.1085020478959873</v>
      </c>
      <c r="AJ17" s="100"/>
      <c r="AK17" s="99">
        <f t="shared" si="6"/>
        <v>9.8369870713884193</v>
      </c>
      <c r="AL17" s="99"/>
      <c r="AM17" s="99">
        <f t="shared" si="7"/>
        <v>9.4310482101116371</v>
      </c>
      <c r="AO17" s="99">
        <f t="shared" si="8"/>
        <v>13.361878897806021</v>
      </c>
      <c r="AQ17" s="99">
        <f t="shared" ref="AQ17:AQ24" si="9">T17/SUM(T$16:T$24)*100</f>
        <v>14.780587833219414</v>
      </c>
      <c r="AS17" s="99">
        <f t="shared" ref="AS17:AS24" si="10">V17/SUM(V$16:V$24)*100</f>
        <v>10.628703488576274</v>
      </c>
    </row>
    <row r="18" spans="1:45" s="4" customFormat="1" ht="12">
      <c r="A18" s="144" t="s">
        <v>15</v>
      </c>
      <c r="B18" s="76">
        <v>678.90593599726753</v>
      </c>
      <c r="C18" s="141"/>
      <c r="D18" s="76">
        <v>400.50965295546041</v>
      </c>
      <c r="E18" s="234" t="s">
        <v>76</v>
      </c>
      <c r="F18" s="76">
        <v>738.18841958934684</v>
      </c>
      <c r="G18" s="234"/>
      <c r="H18" s="76">
        <v>923</v>
      </c>
      <c r="I18" s="234"/>
      <c r="J18" s="76">
        <v>814</v>
      </c>
      <c r="K18" s="76"/>
      <c r="L18" s="76">
        <v>1186</v>
      </c>
      <c r="M18" s="76"/>
      <c r="N18" s="76">
        <v>536</v>
      </c>
      <c r="O18" s="76"/>
      <c r="P18" s="76">
        <v>648.28242920000002</v>
      </c>
      <c r="Q18" s="76"/>
      <c r="R18" s="76">
        <v>865.81507607126673</v>
      </c>
      <c r="S18" s="76"/>
      <c r="T18" s="76">
        <v>1576</v>
      </c>
      <c r="U18" s="76"/>
      <c r="V18" s="76">
        <v>1308.0855226899998</v>
      </c>
      <c r="W18" s="76"/>
      <c r="X18" s="76"/>
      <c r="Y18" s="100">
        <v>3.3977559529749435</v>
      </c>
      <c r="Z18" s="99"/>
      <c r="AA18" s="100">
        <v>2.2413408728251767</v>
      </c>
      <c r="AB18" s="100"/>
      <c r="AC18" s="100">
        <v>3.8270887347394229</v>
      </c>
      <c r="AD18" s="100"/>
      <c r="AE18" s="100">
        <v>1.9260464922165186</v>
      </c>
      <c r="AF18" s="100"/>
      <c r="AG18" s="100">
        <v>1.4038355408388521</v>
      </c>
      <c r="AH18" s="234"/>
      <c r="AI18" s="100">
        <f t="shared" si="5"/>
        <v>1.7286865771714257</v>
      </c>
      <c r="AJ18" s="100"/>
      <c r="AK18" s="99">
        <f t="shared" si="6"/>
        <v>1.3695130052634268</v>
      </c>
      <c r="AL18" s="99"/>
      <c r="AM18" s="99">
        <f t="shared" si="7"/>
        <v>1.4019117567382073</v>
      </c>
      <c r="AO18" s="99">
        <f t="shared" si="8"/>
        <v>2.3014511496371637</v>
      </c>
      <c r="AQ18" s="99">
        <f t="shared" si="9"/>
        <v>4.3089542036910453</v>
      </c>
      <c r="AS18" s="99">
        <f t="shared" si="10"/>
        <v>3.1160252550227887</v>
      </c>
    </row>
    <row r="19" spans="1:45" s="4" customFormat="1" ht="12">
      <c r="A19" s="144" t="s">
        <v>17</v>
      </c>
      <c r="B19" s="76">
        <v>383.82439997913775</v>
      </c>
      <c r="C19" s="234" t="s">
        <v>76</v>
      </c>
      <c r="D19" s="76">
        <v>524.17870741522165</v>
      </c>
      <c r="E19" s="84"/>
      <c r="F19" s="76">
        <v>543.40123277998021</v>
      </c>
      <c r="G19" s="234"/>
      <c r="H19" s="76">
        <v>1854</v>
      </c>
      <c r="I19" s="234"/>
      <c r="J19" s="76">
        <v>59</v>
      </c>
      <c r="K19" s="76" t="s">
        <v>76</v>
      </c>
      <c r="L19" s="76">
        <v>53</v>
      </c>
      <c r="M19" s="76" t="s">
        <v>76</v>
      </c>
      <c r="N19" s="76">
        <v>24</v>
      </c>
      <c r="O19" s="76" t="s">
        <v>76</v>
      </c>
      <c r="P19" s="76">
        <v>8.0361963099999993</v>
      </c>
      <c r="Q19" s="76" t="s">
        <v>76</v>
      </c>
      <c r="R19" s="76">
        <v>31.098863629012328</v>
      </c>
      <c r="S19" s="76" t="s">
        <v>76</v>
      </c>
      <c r="T19" s="76">
        <v>197</v>
      </c>
      <c r="U19" s="76" t="s">
        <v>76</v>
      </c>
      <c r="V19" s="76">
        <v>211.78151869999999</v>
      </c>
      <c r="W19" s="76" t="s">
        <v>76</v>
      </c>
      <c r="X19" s="76"/>
      <c r="Y19" s="100">
        <v>1.9209459967535183</v>
      </c>
      <c r="Z19" s="101"/>
      <c r="AA19" s="100">
        <v>2.9334203381236836</v>
      </c>
      <c r="AB19" s="100"/>
      <c r="AC19" s="100">
        <v>2.8172275278616268</v>
      </c>
      <c r="AD19" s="100"/>
      <c r="AE19" s="100">
        <v>3.8687867785150867</v>
      </c>
      <c r="AF19" s="100"/>
      <c r="AG19" s="100">
        <v>0.10175220750551876</v>
      </c>
      <c r="AH19" s="234"/>
      <c r="AI19" s="100">
        <f t="shared" si="5"/>
        <v>7.7251592403107555E-2</v>
      </c>
      <c r="AJ19" s="100"/>
      <c r="AK19" s="99">
        <f t="shared" si="6"/>
        <v>6.1321477847616129E-2</v>
      </c>
      <c r="AL19" s="99"/>
      <c r="AM19" s="99">
        <f t="shared" si="7"/>
        <v>1.7378286961051568E-2</v>
      </c>
      <c r="AO19" s="99">
        <f t="shared" si="8"/>
        <v>8.266489857876827E-2</v>
      </c>
      <c r="AQ19" s="99">
        <f t="shared" si="9"/>
        <v>0.53861927546138066</v>
      </c>
      <c r="AS19" s="99">
        <f t="shared" si="10"/>
        <v>0.50449037877829417</v>
      </c>
    </row>
    <row r="20" spans="1:45" s="4" customFormat="1" ht="12">
      <c r="A20" s="144" t="s">
        <v>143</v>
      </c>
      <c r="B20" s="76">
        <v>13.166666666666675</v>
      </c>
      <c r="C20" s="234" t="s">
        <v>76</v>
      </c>
      <c r="D20" s="76">
        <v>67.180176494640008</v>
      </c>
      <c r="E20" s="234" t="s">
        <v>76</v>
      </c>
      <c r="F20" s="76">
        <v>56.191596007499051</v>
      </c>
      <c r="G20" s="234" t="s">
        <v>76</v>
      </c>
      <c r="H20" s="76">
        <v>27</v>
      </c>
      <c r="I20" s="234" t="s">
        <v>76</v>
      </c>
      <c r="J20" s="76">
        <v>60</v>
      </c>
      <c r="K20" s="76" t="s">
        <v>76</v>
      </c>
      <c r="L20" s="76">
        <v>81</v>
      </c>
      <c r="M20" s="76" t="s">
        <v>76</v>
      </c>
      <c r="N20" s="76">
        <v>59</v>
      </c>
      <c r="O20" s="76" t="s">
        <v>76</v>
      </c>
      <c r="P20" s="76">
        <v>11.46900563</v>
      </c>
      <c r="Q20" s="76" t="s">
        <v>76</v>
      </c>
      <c r="R20" s="76">
        <v>21.701871203350741</v>
      </c>
      <c r="S20" s="76" t="s">
        <v>76</v>
      </c>
      <c r="T20" s="76">
        <v>12</v>
      </c>
      <c r="U20" s="76" t="s">
        <v>76</v>
      </c>
      <c r="V20" s="76">
        <v>55.858888149999999</v>
      </c>
      <c r="W20" s="76" t="s">
        <v>76</v>
      </c>
      <c r="X20" s="76"/>
      <c r="Y20" s="100">
        <v>6.5895903505082204E-2</v>
      </c>
      <c r="Z20" s="99"/>
      <c r="AA20" s="100">
        <v>0.37595517189142691</v>
      </c>
      <c r="AB20" s="100"/>
      <c r="AC20" s="100">
        <v>0.29132158993629359</v>
      </c>
      <c r="AD20" s="100"/>
      <c r="AE20" s="100">
        <v>5.6341555026918747E-2</v>
      </c>
      <c r="AF20" s="100"/>
      <c r="AG20" s="100">
        <v>0.10347682119205298</v>
      </c>
      <c r="AH20" s="234"/>
      <c r="AI20" s="100">
        <f t="shared" si="5"/>
        <v>0.11806375442739078</v>
      </c>
      <c r="AJ20" s="100"/>
      <c r="AK20" s="99">
        <f t="shared" si="6"/>
        <v>0.1507486330420563</v>
      </c>
      <c r="AL20" s="99"/>
      <c r="AM20" s="99">
        <f t="shared" si="7"/>
        <v>2.4801742429815785E-2</v>
      </c>
      <c r="AO20" s="99">
        <f t="shared" si="8"/>
        <v>5.7686448077185121E-2</v>
      </c>
      <c r="AQ20" s="99">
        <f t="shared" si="9"/>
        <v>3.2809295967190705E-2</v>
      </c>
      <c r="AS20" s="99">
        <f t="shared" si="10"/>
        <v>0.13306294059042401</v>
      </c>
    </row>
    <row r="21" spans="1:45" s="4" customFormat="1" ht="12">
      <c r="A21" s="144" t="s">
        <v>18</v>
      </c>
      <c r="B21" s="76">
        <v>12.22693753205129</v>
      </c>
      <c r="C21" s="234" t="s">
        <v>76</v>
      </c>
      <c r="D21" s="76">
        <v>59.739659071153838</v>
      </c>
      <c r="E21" s="234" t="s">
        <v>76</v>
      </c>
      <c r="F21" s="76">
        <v>191.76286256443589</v>
      </c>
      <c r="G21" s="234" t="s">
        <v>76</v>
      </c>
      <c r="H21" s="76">
        <v>99</v>
      </c>
      <c r="I21" s="234" t="s">
        <v>76</v>
      </c>
      <c r="J21" s="76">
        <v>10</v>
      </c>
      <c r="K21" s="76" t="s">
        <v>76</v>
      </c>
      <c r="L21" s="76">
        <v>57</v>
      </c>
      <c r="M21" s="76" t="s">
        <v>76</v>
      </c>
      <c r="N21" s="76">
        <v>26</v>
      </c>
      <c r="O21" s="76" t="s">
        <v>76</v>
      </c>
      <c r="P21" s="76">
        <v>0</v>
      </c>
      <c r="Q21" s="76"/>
      <c r="R21" s="76">
        <v>0</v>
      </c>
      <c r="S21" s="76"/>
      <c r="T21" s="76">
        <v>41</v>
      </c>
      <c r="U21" s="76" t="s">
        <v>76</v>
      </c>
      <c r="V21" s="76">
        <v>75.956251559999998</v>
      </c>
      <c r="W21" s="76" t="s">
        <v>76</v>
      </c>
      <c r="X21" s="76"/>
      <c r="Y21" s="100">
        <v>6.1192792084155886E-2</v>
      </c>
      <c r="Z21" s="100"/>
      <c r="AA21" s="100">
        <v>0.33431638567699828</v>
      </c>
      <c r="AB21" s="100"/>
      <c r="AC21" s="100">
        <v>0.99418179909947746</v>
      </c>
      <c r="AD21" s="100"/>
      <c r="AE21" s="100">
        <v>0.2065857017653687</v>
      </c>
      <c r="AF21" s="100"/>
      <c r="AG21" s="100">
        <v>1.7246136865342165E-2</v>
      </c>
      <c r="AH21" s="234"/>
      <c r="AI21" s="100">
        <f t="shared" si="5"/>
        <v>8.3081901263719449E-2</v>
      </c>
      <c r="AJ21" s="100"/>
      <c r="AK21" s="99">
        <f t="shared" si="6"/>
        <v>6.6431601001584142E-2</v>
      </c>
      <c r="AL21" s="99"/>
      <c r="AM21" s="99">
        <f t="shared" si="7"/>
        <v>0</v>
      </c>
      <c r="AO21" s="99">
        <f t="shared" si="8"/>
        <v>0</v>
      </c>
      <c r="AQ21" s="99">
        <f t="shared" si="9"/>
        <v>0.11209842788790159</v>
      </c>
      <c r="AS21" s="99">
        <f t="shared" si="10"/>
        <v>0.180937403581306</v>
      </c>
    </row>
    <row r="22" spans="1:45" s="4" customFormat="1" ht="12">
      <c r="A22" s="144" t="s">
        <v>145</v>
      </c>
      <c r="B22" s="76">
        <v>0</v>
      </c>
      <c r="C22" s="84"/>
      <c r="D22" s="76">
        <v>24.154729907399474</v>
      </c>
      <c r="E22" s="234" t="s">
        <v>76</v>
      </c>
      <c r="F22" s="76">
        <v>25.141958038215364</v>
      </c>
      <c r="G22" s="234" t="s">
        <v>76</v>
      </c>
      <c r="H22" s="76">
        <v>123</v>
      </c>
      <c r="I22" s="234" t="s">
        <v>76</v>
      </c>
      <c r="J22" s="76">
        <v>17</v>
      </c>
      <c r="K22" s="76" t="s">
        <v>76</v>
      </c>
      <c r="L22" s="76">
        <v>0</v>
      </c>
      <c r="M22" s="76"/>
      <c r="N22" s="76">
        <v>11</v>
      </c>
      <c r="O22" s="76" t="s">
        <v>76</v>
      </c>
      <c r="P22" s="76">
        <v>28.694246</v>
      </c>
      <c r="Q22" s="76" t="s">
        <v>76</v>
      </c>
      <c r="R22" s="76">
        <v>22.635904926065546</v>
      </c>
      <c r="S22" s="76" t="s">
        <v>76</v>
      </c>
      <c r="T22" s="76">
        <v>0</v>
      </c>
      <c r="U22" s="76"/>
      <c r="V22" s="76">
        <v>11.743902439999999</v>
      </c>
      <c r="W22" s="76"/>
      <c r="X22" s="76"/>
      <c r="Y22" s="100">
        <v>0</v>
      </c>
      <c r="Z22" s="97"/>
      <c r="AA22" s="100">
        <v>0.13517522739839627</v>
      </c>
      <c r="AB22" s="100"/>
      <c r="AC22" s="100">
        <v>0.13034680824561379</v>
      </c>
      <c r="AD22" s="100"/>
      <c r="AE22" s="100">
        <v>0.25666708401151872</v>
      </c>
      <c r="AF22" s="100"/>
      <c r="AG22" s="100">
        <v>2.9318432671081678E-2</v>
      </c>
      <c r="AH22" s="234"/>
      <c r="AI22" s="100">
        <f t="shared" si="5"/>
        <v>0</v>
      </c>
      <c r="AJ22" s="100"/>
      <c r="AK22" s="99">
        <f t="shared" si="6"/>
        <v>2.8105677346824058E-2</v>
      </c>
      <c r="AL22" s="99"/>
      <c r="AM22" s="99">
        <f t="shared" si="7"/>
        <v>6.2051351395994735E-2</v>
      </c>
      <c r="AO22" s="99">
        <f t="shared" si="8"/>
        <v>6.0169233425178915E-2</v>
      </c>
      <c r="AQ22" s="99">
        <f t="shared" si="9"/>
        <v>0</v>
      </c>
      <c r="AS22" s="99">
        <f t="shared" si="10"/>
        <v>2.7975461818665927E-2</v>
      </c>
    </row>
    <row r="23" spans="1:45" s="4" customFormat="1" ht="12">
      <c r="A23" s="144" t="s">
        <v>144</v>
      </c>
      <c r="B23" s="76">
        <v>0</v>
      </c>
      <c r="C23" s="84"/>
      <c r="D23" s="76">
        <v>58.917065230606141</v>
      </c>
      <c r="E23" s="234" t="s">
        <v>76</v>
      </c>
      <c r="F23" s="76">
        <v>17.122581040761904</v>
      </c>
      <c r="G23" s="234" t="s">
        <v>76</v>
      </c>
      <c r="H23" s="76">
        <v>42</v>
      </c>
      <c r="I23" s="234" t="s">
        <v>76</v>
      </c>
      <c r="J23" s="76">
        <v>0</v>
      </c>
      <c r="K23" s="76"/>
      <c r="L23" s="76">
        <v>0</v>
      </c>
      <c r="M23" s="76"/>
      <c r="N23" s="76">
        <v>31</v>
      </c>
      <c r="O23" s="76" t="s">
        <v>76</v>
      </c>
      <c r="P23" s="76">
        <v>0</v>
      </c>
      <c r="Q23" s="76"/>
      <c r="R23" s="76">
        <v>20.379958998796205</v>
      </c>
      <c r="S23" s="76" t="s">
        <v>76</v>
      </c>
      <c r="T23" s="76">
        <v>11</v>
      </c>
      <c r="U23" s="76"/>
      <c r="V23" s="76">
        <v>14.28252496</v>
      </c>
      <c r="W23" s="76"/>
      <c r="X23" s="76"/>
      <c r="Y23" s="100">
        <v>0</v>
      </c>
      <c r="Z23" s="99"/>
      <c r="AA23" s="100">
        <v>0.32971296804911199</v>
      </c>
      <c r="AB23" s="100"/>
      <c r="AC23" s="100">
        <v>8.8770881893835113E-2</v>
      </c>
      <c r="AD23" s="100"/>
      <c r="AE23" s="100">
        <v>8.7642418930762495E-2</v>
      </c>
      <c r="AF23" s="100"/>
      <c r="AG23" s="100">
        <v>0</v>
      </c>
      <c r="AH23" s="234"/>
      <c r="AI23" s="100">
        <f t="shared" si="5"/>
        <v>0</v>
      </c>
      <c r="AJ23" s="100"/>
      <c r="AK23" s="99">
        <f t="shared" si="6"/>
        <v>7.9206908886504168E-2</v>
      </c>
      <c r="AL23" s="99"/>
      <c r="AM23" s="99">
        <f t="shared" si="7"/>
        <v>0</v>
      </c>
      <c r="AO23" s="99">
        <f t="shared" si="8"/>
        <v>5.4172630349852063E-2</v>
      </c>
      <c r="AQ23" s="99">
        <f t="shared" si="9"/>
        <v>3.007518796992481E-2</v>
      </c>
      <c r="AS23" s="99">
        <f t="shared" si="10"/>
        <v>3.4022781927386572E-2</v>
      </c>
    </row>
    <row r="24" spans="1:45" s="4" customFormat="1" ht="12">
      <c r="A24" s="144" t="s">
        <v>89</v>
      </c>
      <c r="B24" s="76">
        <v>151.05834631208791</v>
      </c>
      <c r="C24" s="234" t="s">
        <v>76</v>
      </c>
      <c r="D24" s="76">
        <v>433.17466762755822</v>
      </c>
      <c r="E24" s="234" t="s">
        <v>76</v>
      </c>
      <c r="F24" s="76">
        <v>254.96191868555394</v>
      </c>
      <c r="G24" s="234" t="s">
        <v>76</v>
      </c>
      <c r="H24" s="76">
        <v>755</v>
      </c>
      <c r="I24" s="234"/>
      <c r="J24" s="76">
        <v>318</v>
      </c>
      <c r="K24" s="76" t="s">
        <v>76</v>
      </c>
      <c r="L24" s="76">
        <v>405</v>
      </c>
      <c r="M24" s="76" t="s">
        <v>76</v>
      </c>
      <c r="N24" s="76">
        <v>219</v>
      </c>
      <c r="O24" s="76" t="s">
        <v>76</v>
      </c>
      <c r="P24" s="76">
        <v>201.9409843</v>
      </c>
      <c r="Q24" s="76" t="s">
        <v>76</v>
      </c>
      <c r="R24" s="76">
        <v>505.17870373605979</v>
      </c>
      <c r="S24" s="76" t="s">
        <v>76</v>
      </c>
      <c r="T24" s="76">
        <v>536</v>
      </c>
      <c r="U24" s="76" t="s">
        <v>76</v>
      </c>
      <c r="V24" s="76">
        <v>1099.7883512399999</v>
      </c>
      <c r="W24" s="76"/>
      <c r="X24" s="76"/>
      <c r="Y24" s="100">
        <v>0.7560095857381236</v>
      </c>
      <c r="Z24" s="99"/>
      <c r="AA24" s="100">
        <v>2.4241415418121708</v>
      </c>
      <c r="AB24" s="100"/>
      <c r="AC24" s="100">
        <v>1.3218330996466283</v>
      </c>
      <c r="AD24" s="100"/>
      <c r="AE24" s="100">
        <v>1.5754768164934687</v>
      </c>
      <c r="AF24" s="100"/>
      <c r="AG24" s="100">
        <v>0.54842715231788075</v>
      </c>
      <c r="AH24" s="234"/>
      <c r="AI24" s="100">
        <f t="shared" si="5"/>
        <v>0.59031877213695394</v>
      </c>
      <c r="AJ24" s="100"/>
      <c r="AK24" s="99">
        <f t="shared" si="6"/>
        <v>0.55955848535949715</v>
      </c>
      <c r="AL24" s="99"/>
      <c r="AM24" s="99">
        <f t="shared" si="7"/>
        <v>0.43669769116959389</v>
      </c>
      <c r="AO24" s="99">
        <f t="shared" si="8"/>
        <v>1.3428319055856537</v>
      </c>
      <c r="AQ24" s="99">
        <f t="shared" si="9"/>
        <v>1.4654818865345181</v>
      </c>
      <c r="AS24" s="99">
        <f t="shared" si="10"/>
        <v>2.6198350323428068</v>
      </c>
    </row>
    <row r="25" spans="1:45" s="4" customFormat="1" ht="12">
      <c r="A25" s="144" t="s">
        <v>3</v>
      </c>
      <c r="B25" s="76">
        <v>580.36188620736527</v>
      </c>
      <c r="C25" s="84"/>
      <c r="D25" s="76">
        <v>727.29152715164673</v>
      </c>
      <c r="E25" s="84"/>
      <c r="F25" s="76">
        <v>737.30225945141069</v>
      </c>
      <c r="G25" s="234"/>
      <c r="H25" s="76">
        <v>701</v>
      </c>
      <c r="I25" s="234"/>
      <c r="J25" s="76">
        <v>1406</v>
      </c>
      <c r="K25" s="76"/>
      <c r="L25" s="76">
        <v>1474</v>
      </c>
      <c r="M25" s="76"/>
      <c r="N25" s="76">
        <v>3024</v>
      </c>
      <c r="O25" s="76"/>
      <c r="P25" s="76">
        <v>4687.8393429999996</v>
      </c>
      <c r="Q25" s="76"/>
      <c r="R25" s="76">
        <v>317.45147096877275</v>
      </c>
      <c r="S25" s="76" t="s">
        <v>76</v>
      </c>
      <c r="T25" s="76">
        <v>9127</v>
      </c>
      <c r="U25" s="76"/>
      <c r="V25" s="76">
        <v>5565.1006548000032</v>
      </c>
      <c r="W25" s="76"/>
      <c r="X25" s="76"/>
      <c r="Y25" s="98" t="s">
        <v>74</v>
      </c>
      <c r="Z25" s="99"/>
      <c r="AA25" s="98" t="s">
        <v>74</v>
      </c>
      <c r="AB25" s="100"/>
      <c r="AC25" s="98" t="s">
        <v>74</v>
      </c>
      <c r="AD25" s="100"/>
      <c r="AE25" s="98" t="s">
        <v>74</v>
      </c>
      <c r="AF25" s="100"/>
      <c r="AG25" s="102" t="s">
        <v>74</v>
      </c>
      <c r="AH25" s="234"/>
      <c r="AI25" s="102" t="s">
        <v>74</v>
      </c>
      <c r="AJ25" s="102"/>
      <c r="AK25" s="102" t="s">
        <v>74</v>
      </c>
      <c r="AL25" s="102"/>
      <c r="AM25" s="102" t="s">
        <v>74</v>
      </c>
      <c r="AO25" s="102" t="s">
        <v>74</v>
      </c>
      <c r="AQ25" s="102" t="s">
        <v>74</v>
      </c>
      <c r="AS25" s="102" t="s">
        <v>74</v>
      </c>
    </row>
    <row r="26" spans="1:45" s="4" customFormat="1" ht="6.6" customHeight="1">
      <c r="A26" s="45"/>
      <c r="B26" s="76"/>
      <c r="C26" s="84"/>
      <c r="D26" s="76"/>
      <c r="E26" s="84"/>
      <c r="F26" s="76"/>
      <c r="G26" s="84"/>
      <c r="H26" s="76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99"/>
      <c r="Z26" s="99"/>
      <c r="AA26" s="103"/>
      <c r="AB26" s="103"/>
      <c r="AC26" s="103"/>
      <c r="AD26" s="103"/>
      <c r="AE26" s="103"/>
      <c r="AF26" s="103"/>
      <c r="AG26" s="84"/>
      <c r="AH26" s="84"/>
      <c r="AI26" s="84"/>
      <c r="AJ26" s="84"/>
    </row>
    <row r="27" spans="1:45" s="22" customFormat="1" ht="24">
      <c r="A27" s="174" t="s">
        <v>70</v>
      </c>
      <c r="B27" s="75">
        <v>20561.371275738249</v>
      </c>
      <c r="C27" s="93"/>
      <c r="D27" s="75">
        <v>18596.490175665294</v>
      </c>
      <c r="E27" s="93"/>
      <c r="F27" s="75">
        <v>20025.812946142025</v>
      </c>
      <c r="G27" s="141"/>
      <c r="H27" s="75">
        <v>48623</v>
      </c>
      <c r="I27" s="141"/>
      <c r="J27" s="75">
        <v>59392</v>
      </c>
      <c r="K27" s="141"/>
      <c r="L27" s="75">
        <v>70081</v>
      </c>
      <c r="M27" s="141"/>
      <c r="N27" s="75">
        <f>SUM(N28:N29)</f>
        <v>42162</v>
      </c>
      <c r="O27" s="75"/>
      <c r="P27" s="75">
        <f t="shared" ref="P27:R27" si="11">SUM(P28:P29)</f>
        <v>50930.580809999999</v>
      </c>
      <c r="Q27" s="141"/>
      <c r="R27" s="75">
        <f t="shared" si="11"/>
        <v>37937.849201668825</v>
      </c>
      <c r="S27" s="141"/>
      <c r="T27" s="75">
        <f t="shared" ref="T27:V27" si="12">SUM(T28:T29)</f>
        <v>45703</v>
      </c>
      <c r="U27" s="141"/>
      <c r="V27" s="75">
        <f t="shared" si="12"/>
        <v>47544.398498470066</v>
      </c>
      <c r="W27" s="141"/>
      <c r="X27" s="141"/>
      <c r="Y27" s="97">
        <v>100.00000000000009</v>
      </c>
      <c r="Z27" s="97"/>
      <c r="AA27" s="97">
        <v>100.00000000000003</v>
      </c>
      <c r="AB27" s="97"/>
      <c r="AC27" s="97">
        <v>99.999999999999915</v>
      </c>
      <c r="AD27" s="97"/>
      <c r="AE27" s="97">
        <v>100</v>
      </c>
      <c r="AF27" s="97"/>
      <c r="AG27" s="97">
        <v>100</v>
      </c>
      <c r="AH27" s="141"/>
      <c r="AI27" s="97">
        <f>SUM(AI28:AI29)</f>
        <v>100</v>
      </c>
      <c r="AJ27" s="97"/>
      <c r="AK27" s="97">
        <f>SUM(AK28:AK29)</f>
        <v>100</v>
      </c>
      <c r="AL27" s="97"/>
      <c r="AM27" s="97">
        <f t="shared" ref="AM27:AO27" si="13">SUM(AM28:AM29)</f>
        <v>100</v>
      </c>
      <c r="AO27" s="97">
        <f t="shared" si="13"/>
        <v>100</v>
      </c>
      <c r="AQ27" s="97">
        <f t="shared" ref="AQ27:AS27" si="14">SUM(AQ28:AQ29)</f>
        <v>100</v>
      </c>
      <c r="AS27" s="97">
        <f t="shared" si="14"/>
        <v>104.02905388808188</v>
      </c>
    </row>
    <row r="28" spans="1:45" s="4" customFormat="1" ht="12">
      <c r="A28" s="144" t="s">
        <v>61</v>
      </c>
      <c r="B28" s="76">
        <v>7440.8135461564689</v>
      </c>
      <c r="C28" s="83"/>
      <c r="D28" s="76">
        <v>7095.9014772593864</v>
      </c>
      <c r="E28" s="83"/>
      <c r="F28" s="76">
        <v>8760.626646762641</v>
      </c>
      <c r="G28" s="140"/>
      <c r="H28" s="76">
        <v>15225</v>
      </c>
      <c r="I28" s="140"/>
      <c r="J28" s="76">
        <v>35014</v>
      </c>
      <c r="K28" s="140"/>
      <c r="L28" s="76">
        <v>51021</v>
      </c>
      <c r="M28" s="140"/>
      <c r="N28" s="76">
        <v>29786</v>
      </c>
      <c r="O28" s="140"/>
      <c r="P28" s="76">
        <v>38657.155830000003</v>
      </c>
      <c r="Q28" s="140"/>
      <c r="R28" s="76">
        <v>24378.511919555887</v>
      </c>
      <c r="S28" s="140"/>
      <c r="T28" s="76">
        <v>29365</v>
      </c>
      <c r="U28" s="140"/>
      <c r="V28" s="76">
        <v>27240.374890170071</v>
      </c>
      <c r="W28" s="140"/>
      <c r="X28" s="140"/>
      <c r="Y28" s="100">
        <v>36.188313738278701</v>
      </c>
      <c r="Z28" s="99"/>
      <c r="AA28" s="100">
        <v>38.157208216337686</v>
      </c>
      <c r="AB28" s="100"/>
      <c r="AC28" s="100">
        <v>43.746671709776301</v>
      </c>
      <c r="AD28" s="100"/>
      <c r="AE28" s="100">
        <v>31.312341895810626</v>
      </c>
      <c r="AF28" s="100"/>
      <c r="AG28" s="100">
        <v>58.954067887931032</v>
      </c>
      <c r="AH28" s="140"/>
      <c r="AI28" s="100">
        <f>L28/SUM($L$28:$L$29)*100</f>
        <v>72.80289950200482</v>
      </c>
      <c r="AJ28" s="100"/>
      <c r="AK28" s="99">
        <f>N28/SUM($N$28:$N$29)*100</f>
        <v>70.646553768796551</v>
      </c>
      <c r="AL28" s="99"/>
      <c r="AM28" s="99">
        <f>P28/SUM($P$28:$P$29)*100</f>
        <v>75.901659111670355</v>
      </c>
      <c r="AO28" s="99">
        <f>R28/SUM($R$28:$R$29)*100</f>
        <v>64.259077497950287</v>
      </c>
      <c r="AQ28" s="99">
        <f>T28/SUM($T$28:$T$29)*100</f>
        <v>64.251799663041808</v>
      </c>
      <c r="AS28" s="99">
        <f>V28/SUM($T$28:$T$29)*100</f>
        <v>59.603034571406845</v>
      </c>
    </row>
    <row r="29" spans="1:45" s="4" customFormat="1" ht="12">
      <c r="A29" s="144" t="s">
        <v>80</v>
      </c>
      <c r="B29" s="76">
        <v>13120.55772958178</v>
      </c>
      <c r="C29" s="83"/>
      <c r="D29" s="76">
        <v>11500.588698405909</v>
      </c>
      <c r="E29" s="83"/>
      <c r="F29" s="76">
        <v>11265.186299379384</v>
      </c>
      <c r="G29" s="140"/>
      <c r="H29" s="76">
        <v>33398</v>
      </c>
      <c r="I29" s="140"/>
      <c r="J29" s="76">
        <v>24378</v>
      </c>
      <c r="K29" s="140"/>
      <c r="L29" s="76">
        <v>19060</v>
      </c>
      <c r="M29" s="140"/>
      <c r="N29" s="76">
        <v>12376</v>
      </c>
      <c r="O29" s="140"/>
      <c r="P29" s="76">
        <v>12273.42498</v>
      </c>
      <c r="Q29" s="140"/>
      <c r="R29" s="76">
        <v>13559.337282112941</v>
      </c>
      <c r="S29" s="140"/>
      <c r="T29" s="76">
        <v>16338</v>
      </c>
      <c r="U29" s="140"/>
      <c r="V29" s="76">
        <v>20304.023608299991</v>
      </c>
      <c r="W29" s="140"/>
      <c r="X29" s="140"/>
      <c r="Y29" s="100">
        <v>63.811686261721391</v>
      </c>
      <c r="Z29" s="99"/>
      <c r="AA29" s="100">
        <v>61.842791783662342</v>
      </c>
      <c r="AB29" s="100"/>
      <c r="AC29" s="100">
        <v>56.253328290223614</v>
      </c>
      <c r="AD29" s="100"/>
      <c r="AE29" s="100">
        <v>68.687658104189381</v>
      </c>
      <c r="AF29" s="100"/>
      <c r="AG29" s="100">
        <v>41.045932112068968</v>
      </c>
      <c r="AH29" s="140"/>
      <c r="AI29" s="100">
        <f>L29/SUM($L$28:$L$29)*100</f>
        <v>27.197100497995173</v>
      </c>
      <c r="AJ29" s="100"/>
      <c r="AK29" s="99">
        <f>N29/SUM($N$28:$N$29)*100</f>
        <v>29.353446231203456</v>
      </c>
      <c r="AL29" s="99"/>
      <c r="AM29" s="99">
        <f>P29/SUM($P$28:$P$29)*100</f>
        <v>24.098340888329641</v>
      </c>
      <c r="AO29" s="99">
        <f>R29/SUM($R$28:$R$29)*100</f>
        <v>35.740922502049713</v>
      </c>
      <c r="AQ29" s="99">
        <f>T29/SUM($T$28:$T$29)*100</f>
        <v>35.748200336958185</v>
      </c>
      <c r="AS29" s="99">
        <f>V29/SUM($T$28:$T$29)*100</f>
        <v>44.426019316675038</v>
      </c>
    </row>
    <row r="30" spans="1:45" s="4" customFormat="1" ht="6.6" customHeight="1">
      <c r="A30" s="45"/>
      <c r="B30" s="74"/>
      <c r="C30" s="83"/>
      <c r="D30" s="74"/>
      <c r="E30" s="83"/>
      <c r="F30" s="74"/>
      <c r="G30" s="140"/>
      <c r="H30" s="74"/>
      <c r="I30" s="140"/>
      <c r="J30" s="140"/>
      <c r="K30" s="140"/>
      <c r="L30" s="140"/>
      <c r="M30" s="140"/>
      <c r="N30" s="307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99"/>
      <c r="Z30" s="99"/>
      <c r="AA30" s="103"/>
      <c r="AB30" s="103"/>
      <c r="AC30" s="103"/>
      <c r="AD30" s="103"/>
      <c r="AE30" s="103"/>
      <c r="AF30" s="103"/>
      <c r="AG30" s="140"/>
      <c r="AH30" s="140"/>
      <c r="AI30" s="140"/>
      <c r="AJ30" s="140"/>
    </row>
    <row r="31" spans="1:45" s="22" customFormat="1" ht="12" customHeight="1">
      <c r="A31" s="174" t="s">
        <v>37</v>
      </c>
      <c r="B31" s="75">
        <v>20561.371275738238</v>
      </c>
      <c r="C31" s="93"/>
      <c r="D31" s="75">
        <v>18596.490175665309</v>
      </c>
      <c r="E31" s="93"/>
      <c r="F31" s="75">
        <v>20025.812946142061</v>
      </c>
      <c r="G31" s="234"/>
      <c r="H31" s="75">
        <v>48623</v>
      </c>
      <c r="I31" s="234"/>
      <c r="J31" s="75">
        <v>59392</v>
      </c>
      <c r="K31" s="234"/>
      <c r="L31" s="75">
        <v>70081</v>
      </c>
      <c r="M31" s="234"/>
      <c r="N31" s="75">
        <f>SUM(N32:N34)</f>
        <v>42161.932266930002</v>
      </c>
      <c r="O31" s="75"/>
      <c r="P31" s="75">
        <f t="shared" ref="P31:R31" si="15">SUM(P32:P34)</f>
        <v>50930.580808639999</v>
      </c>
      <c r="Q31" s="234"/>
      <c r="R31" s="75">
        <f t="shared" si="15"/>
        <v>37937.849201668621</v>
      </c>
      <c r="S31" s="234"/>
      <c r="T31" s="75">
        <f t="shared" ref="T31:V31" si="16">SUM(T32:T34)</f>
        <v>45702</v>
      </c>
      <c r="U31" s="234"/>
      <c r="V31" s="75">
        <f t="shared" si="16"/>
        <v>47544.39849847008</v>
      </c>
      <c r="W31" s="234"/>
      <c r="X31" s="234"/>
      <c r="Y31" s="97">
        <v>100.00000000000003</v>
      </c>
      <c r="Z31" s="97"/>
      <c r="AA31" s="97">
        <v>100.0000000000001</v>
      </c>
      <c r="AB31" s="97"/>
      <c r="AC31" s="97">
        <v>100.00000000000009</v>
      </c>
      <c r="AD31" s="97"/>
      <c r="AE31" s="97">
        <v>100</v>
      </c>
      <c r="AF31" s="97"/>
      <c r="AG31" s="97">
        <v>100</v>
      </c>
      <c r="AH31" s="234"/>
      <c r="AI31" s="97">
        <f>SUM(AI32:AI33)</f>
        <v>99.999999999999986</v>
      </c>
      <c r="AJ31" s="97"/>
      <c r="AK31" s="97">
        <f>SUM(AK32:AK33)</f>
        <v>100</v>
      </c>
      <c r="AL31" s="97"/>
      <c r="AM31" s="97">
        <f t="shared" ref="AM31:AO31" si="17">SUM(AM32:AM33)</f>
        <v>100.00000000000001</v>
      </c>
      <c r="AO31" s="97">
        <f t="shared" si="17"/>
        <v>100</v>
      </c>
      <c r="AQ31" s="97">
        <f t="shared" ref="AQ31:AS31" si="18">SUM(AQ32:AQ33)</f>
        <v>100.00000000000001</v>
      </c>
      <c r="AS31" s="97">
        <f t="shared" si="18"/>
        <v>103.60956056293794</v>
      </c>
    </row>
    <row r="32" spans="1:45" s="4" customFormat="1" ht="12">
      <c r="A32" s="144" t="s">
        <v>159</v>
      </c>
      <c r="B32" s="76">
        <v>88.289293037334431</v>
      </c>
      <c r="C32" s="234" t="s">
        <v>76</v>
      </c>
      <c r="D32" s="76">
        <v>288.13497536918578</v>
      </c>
      <c r="E32" s="234" t="s">
        <v>76</v>
      </c>
      <c r="F32" s="76">
        <v>120.13590567607693</v>
      </c>
      <c r="G32" s="234" t="s">
        <v>76</v>
      </c>
      <c r="H32" s="76">
        <v>369</v>
      </c>
      <c r="I32" s="234" t="s">
        <v>76</v>
      </c>
      <c r="J32" s="76">
        <v>257.94905899999998</v>
      </c>
      <c r="K32" s="76" t="s">
        <v>76</v>
      </c>
      <c r="L32" s="76">
        <v>317.10952090000001</v>
      </c>
      <c r="M32" s="76" t="s">
        <v>76</v>
      </c>
      <c r="N32" s="76">
        <v>418.03872730000001</v>
      </c>
      <c r="O32" s="76" t="s">
        <v>76</v>
      </c>
      <c r="P32" s="76">
        <v>287.34479720000002</v>
      </c>
      <c r="Q32" s="76" t="s">
        <v>76</v>
      </c>
      <c r="R32" s="76">
        <v>265.86593977135954</v>
      </c>
      <c r="S32" s="76" t="s">
        <v>76</v>
      </c>
      <c r="T32" s="76">
        <v>504</v>
      </c>
      <c r="U32" s="76" t="s">
        <v>76</v>
      </c>
      <c r="V32" s="76">
        <v>500.13166688000001</v>
      </c>
      <c r="W32" s="76" t="s">
        <v>76</v>
      </c>
      <c r="X32" s="76"/>
      <c r="Y32" s="100">
        <v>0.43244121873385921</v>
      </c>
      <c r="Z32" s="99"/>
      <c r="AA32" s="100">
        <v>1.5840447521052121</v>
      </c>
      <c r="AB32" s="100"/>
      <c r="AC32" s="100">
        <v>0.61425428994175213</v>
      </c>
      <c r="AD32" s="100"/>
      <c r="AE32" s="100">
        <v>0.77387693469233676</v>
      </c>
      <c r="AF32" s="100"/>
      <c r="AG32" s="100">
        <f>J32/SUM($J$32:$J$33)*100</f>
        <v>0.43438677096397693</v>
      </c>
      <c r="AH32" s="100"/>
      <c r="AI32" s="100">
        <f>L32/SUM($L$32:$L$33)*100</f>
        <v>0.45316219912082567</v>
      </c>
      <c r="AJ32" s="100"/>
      <c r="AK32" s="99">
        <f>N32/SUM($N$32:$N$33)*100</f>
        <v>0.9923273745098784</v>
      </c>
      <c r="AL32" s="99"/>
      <c r="AM32" s="99">
        <f>P32/SUM($P$32:$P$33)*100</f>
        <v>0.56491043986257972</v>
      </c>
      <c r="AO32" s="99">
        <f>R32/SUM($R$32:$R$33)*100</f>
        <v>0.70218529261040807</v>
      </c>
      <c r="AQ32" s="99">
        <f>T32/SUM($T$32:$T$33)*100</f>
        <v>1.106597870238226</v>
      </c>
      <c r="AS32" s="99">
        <f>V32/SUM($T$32:$T$33)*100</f>
        <v>1.0981044393017896</v>
      </c>
    </row>
    <row r="33" spans="1:46" s="4" customFormat="1" ht="12">
      <c r="A33" s="144" t="s">
        <v>4</v>
      </c>
      <c r="B33" s="76">
        <v>20328.194893145446</v>
      </c>
      <c r="C33" s="83"/>
      <c r="D33" s="76">
        <v>17901.690469035188</v>
      </c>
      <c r="E33" s="83"/>
      <c r="F33" s="76">
        <v>19437.872502774626</v>
      </c>
      <c r="G33" s="235"/>
      <c r="H33" s="76">
        <v>47313</v>
      </c>
      <c r="I33" s="235"/>
      <c r="J33" s="76">
        <v>59124.397790000003</v>
      </c>
      <c r="K33" s="76"/>
      <c r="L33" s="76">
        <v>69659.936560000002</v>
      </c>
      <c r="M33" s="76"/>
      <c r="N33" s="76">
        <v>41709.059450000001</v>
      </c>
      <c r="O33" s="76"/>
      <c r="P33" s="76">
        <v>50578.204310000001</v>
      </c>
      <c r="Q33" s="76"/>
      <c r="R33" s="76">
        <v>37596.781223200393</v>
      </c>
      <c r="S33" s="76"/>
      <c r="T33" s="76">
        <v>45041</v>
      </c>
      <c r="U33" s="76"/>
      <c r="V33" s="76">
        <v>46688.842691510079</v>
      </c>
      <c r="W33" s="76"/>
      <c r="X33" s="76"/>
      <c r="Y33" s="100">
        <v>99.567558781266172</v>
      </c>
      <c r="Z33" s="99"/>
      <c r="AA33" s="100">
        <v>98.415955247894885</v>
      </c>
      <c r="AB33" s="100"/>
      <c r="AC33" s="100">
        <v>99.38574571005833</v>
      </c>
      <c r="AD33" s="100"/>
      <c r="AE33" s="100">
        <v>99.226123065307661</v>
      </c>
      <c r="AF33" s="100"/>
      <c r="AG33" s="100">
        <f>J33/SUM($J$32:$J$33)*100</f>
        <v>99.565613229036018</v>
      </c>
      <c r="AH33" s="234"/>
      <c r="AI33" s="100">
        <f>L33/SUM($L$32:$L$33)*100</f>
        <v>99.54683780087916</v>
      </c>
      <c r="AJ33" s="100"/>
      <c r="AK33" s="99">
        <f>N33/SUM($N$32:$N$33)*100</f>
        <v>99.007672625490116</v>
      </c>
      <c r="AL33" s="99"/>
      <c r="AM33" s="99">
        <f>P33/SUM($P$32:$P$33)*100</f>
        <v>99.435089560137428</v>
      </c>
      <c r="AO33" s="99">
        <f>R33/SUM($R$32:$R$33)*100</f>
        <v>99.297814707389591</v>
      </c>
      <c r="AQ33" s="99">
        <f>T33/SUM($T$32:$T$33)*100</f>
        <v>98.893402129761782</v>
      </c>
      <c r="AS33" s="99">
        <f>V33/SUM($T$32:$T$33)*100</f>
        <v>102.51145612363615</v>
      </c>
    </row>
    <row r="34" spans="1:46" s="4" customFormat="1" ht="12">
      <c r="A34" s="144" t="s">
        <v>3</v>
      </c>
      <c r="B34" s="76">
        <v>144.88708955545732</v>
      </c>
      <c r="C34" s="234" t="s">
        <v>76</v>
      </c>
      <c r="D34" s="76">
        <v>406.66473126093439</v>
      </c>
      <c r="E34" s="234" t="s">
        <v>76</v>
      </c>
      <c r="F34" s="76">
        <v>467.80453769135664</v>
      </c>
      <c r="G34" s="234"/>
      <c r="H34" s="76">
        <v>941</v>
      </c>
      <c r="I34" s="234"/>
      <c r="J34" s="76">
        <v>9.5006448399999996</v>
      </c>
      <c r="K34" s="76" t="s">
        <v>76</v>
      </c>
      <c r="L34" s="76">
        <v>103.8144657</v>
      </c>
      <c r="M34" s="76" t="s">
        <v>76</v>
      </c>
      <c r="N34" s="76">
        <v>34.834089630000001</v>
      </c>
      <c r="O34" s="76" t="s">
        <v>76</v>
      </c>
      <c r="P34" s="76">
        <v>65.031701440000006</v>
      </c>
      <c r="Q34" s="76" t="s">
        <v>76</v>
      </c>
      <c r="R34" s="76">
        <v>75.202038696871455</v>
      </c>
      <c r="S34" s="76" t="s">
        <v>76</v>
      </c>
      <c r="T34" s="76">
        <v>157</v>
      </c>
      <c r="U34" s="76" t="s">
        <v>76</v>
      </c>
      <c r="V34" s="76">
        <v>355.42414008000003</v>
      </c>
      <c r="W34" s="76" t="s">
        <v>76</v>
      </c>
      <c r="X34" s="76"/>
      <c r="Y34" s="98" t="s">
        <v>74</v>
      </c>
      <c r="Z34" s="100"/>
      <c r="AA34" s="98" t="s">
        <v>74</v>
      </c>
      <c r="AB34" s="99"/>
      <c r="AC34" s="98" t="s">
        <v>74</v>
      </c>
      <c r="AD34" s="99"/>
      <c r="AE34" s="98" t="s">
        <v>74</v>
      </c>
      <c r="AF34" s="99"/>
      <c r="AG34" s="102" t="s">
        <v>74</v>
      </c>
      <c r="AH34" s="234"/>
      <c r="AI34" s="102" t="s">
        <v>74</v>
      </c>
      <c r="AJ34" s="102"/>
      <c r="AK34" s="102" t="s">
        <v>74</v>
      </c>
      <c r="AL34" s="102"/>
      <c r="AM34" s="102" t="s">
        <v>74</v>
      </c>
      <c r="AO34" s="102" t="s">
        <v>74</v>
      </c>
      <c r="AQ34" s="102" t="s">
        <v>74</v>
      </c>
      <c r="AS34" s="102" t="s">
        <v>74</v>
      </c>
    </row>
    <row r="35" spans="1:46" s="4" customFormat="1" ht="6.6" customHeight="1">
      <c r="A35" s="44"/>
      <c r="B35" s="38"/>
      <c r="C35" s="83"/>
      <c r="D35" s="38"/>
      <c r="E35" s="83"/>
      <c r="F35" s="38"/>
      <c r="G35" s="84"/>
      <c r="H35" s="38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99"/>
      <c r="Z35" s="99"/>
      <c r="AA35" s="103"/>
      <c r="AB35" s="103"/>
      <c r="AC35" s="103"/>
      <c r="AD35" s="103"/>
      <c r="AE35" s="103"/>
      <c r="AF35" s="103"/>
      <c r="AG35" s="84"/>
      <c r="AH35" s="84"/>
      <c r="AI35" s="84"/>
      <c r="AJ35" s="84"/>
    </row>
    <row r="36" spans="1:46" s="4" customFormat="1" ht="24">
      <c r="A36" s="219" t="s">
        <v>191</v>
      </c>
      <c r="B36" s="189">
        <v>88.289293037334446</v>
      </c>
      <c r="C36" s="190" t="s">
        <v>76</v>
      </c>
      <c r="D36" s="189">
        <v>288.13497536918578</v>
      </c>
      <c r="E36" s="190" t="s">
        <v>76</v>
      </c>
      <c r="F36" s="189">
        <v>120.13590567607692</v>
      </c>
      <c r="G36" s="190" t="s">
        <v>76</v>
      </c>
      <c r="H36" s="189">
        <v>369</v>
      </c>
      <c r="I36" s="190" t="s">
        <v>76</v>
      </c>
      <c r="J36" s="189">
        <v>258</v>
      </c>
      <c r="K36" s="190" t="s">
        <v>76</v>
      </c>
      <c r="L36" s="189">
        <f>L38</f>
        <v>317</v>
      </c>
      <c r="M36" s="190" t="s">
        <v>76</v>
      </c>
      <c r="N36" s="189">
        <f>N38</f>
        <v>418</v>
      </c>
      <c r="O36" s="189" t="s">
        <v>76</v>
      </c>
      <c r="P36" s="189">
        <f>P38</f>
        <v>287.37716816099999</v>
      </c>
      <c r="Q36" s="334" t="s">
        <v>76</v>
      </c>
      <c r="R36" s="189">
        <f>R38</f>
        <v>265.86593977135959</v>
      </c>
      <c r="S36" s="334"/>
      <c r="T36" s="189">
        <f>T38</f>
        <v>503</v>
      </c>
      <c r="U36" s="334" t="s">
        <v>76</v>
      </c>
      <c r="V36" s="189">
        <f>V38</f>
        <v>500.13166687999995</v>
      </c>
      <c r="W36" s="334" t="s">
        <v>76</v>
      </c>
      <c r="X36" s="334"/>
      <c r="Y36" s="191"/>
      <c r="Z36" s="191"/>
      <c r="AA36" s="191"/>
      <c r="AB36" s="191"/>
      <c r="AC36" s="191"/>
      <c r="AD36" s="191"/>
      <c r="AE36" s="191"/>
      <c r="AF36" s="191"/>
      <c r="AG36" s="190"/>
      <c r="AH36" s="190"/>
      <c r="AI36" s="190"/>
      <c r="AJ36" s="190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</row>
    <row r="37" spans="1:46" s="4" customFormat="1" ht="6.6" customHeight="1">
      <c r="A37" s="44"/>
      <c r="B37" s="38"/>
      <c r="C37" s="83"/>
      <c r="D37" s="38"/>
      <c r="E37" s="83"/>
      <c r="F37" s="38"/>
      <c r="G37" s="83"/>
      <c r="H37" s="38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99"/>
      <c r="Z37" s="99"/>
      <c r="AA37" s="103"/>
      <c r="AB37" s="103"/>
      <c r="AC37" s="103"/>
      <c r="AD37" s="103"/>
      <c r="AE37" s="103"/>
      <c r="AF37" s="103"/>
      <c r="AG37" s="83"/>
      <c r="AH37" s="83"/>
      <c r="AI37" s="83"/>
      <c r="AJ37" s="83"/>
    </row>
    <row r="38" spans="1:46" s="22" customFormat="1" ht="24">
      <c r="A38" s="171" t="s">
        <v>122</v>
      </c>
      <c r="B38" s="75">
        <v>88.289293037334446</v>
      </c>
      <c r="C38" s="234" t="s">
        <v>76</v>
      </c>
      <c r="D38" s="75">
        <v>288.13497536918578</v>
      </c>
      <c r="E38" s="234" t="s">
        <v>76</v>
      </c>
      <c r="F38" s="75">
        <v>120.13590567607692</v>
      </c>
      <c r="G38" s="90" t="s">
        <v>76</v>
      </c>
      <c r="H38" s="75">
        <v>369</v>
      </c>
      <c r="I38" s="90" t="s">
        <v>76</v>
      </c>
      <c r="J38" s="75">
        <v>258</v>
      </c>
      <c r="K38" s="90" t="s">
        <v>76</v>
      </c>
      <c r="L38" s="75">
        <f>L41+L42+L45+L46</f>
        <v>317</v>
      </c>
      <c r="M38" s="90" t="s">
        <v>76</v>
      </c>
      <c r="N38" s="75">
        <f>SUM(N39:N46)</f>
        <v>418</v>
      </c>
      <c r="O38" s="75" t="s">
        <v>76</v>
      </c>
      <c r="P38" s="75">
        <f>SUM(P39:P46)</f>
        <v>287.37716816099999</v>
      </c>
      <c r="Q38" s="90" t="s">
        <v>76</v>
      </c>
      <c r="R38" s="75">
        <f>SUM(R39:R46)</f>
        <v>265.86593977135959</v>
      </c>
      <c r="S38" s="90" t="s">
        <v>76</v>
      </c>
      <c r="T38" s="75">
        <f>SUM(T39:T46)</f>
        <v>503</v>
      </c>
      <c r="U38" s="234" t="s">
        <v>76</v>
      </c>
      <c r="V38" s="75">
        <f>SUM(V39:V46)</f>
        <v>500.13166687999995</v>
      </c>
      <c r="W38" s="234" t="s">
        <v>76</v>
      </c>
      <c r="X38" s="90"/>
      <c r="Y38" s="97">
        <v>100</v>
      </c>
      <c r="Z38" s="97"/>
      <c r="AA38" s="97">
        <v>100</v>
      </c>
      <c r="AB38" s="97"/>
      <c r="AC38" s="97">
        <v>100</v>
      </c>
      <c r="AD38" s="97"/>
      <c r="AE38" s="97">
        <v>100</v>
      </c>
      <c r="AF38" s="97"/>
      <c r="AG38" s="97">
        <v>100</v>
      </c>
      <c r="AH38" s="90"/>
      <c r="AI38" s="97">
        <f>SUM(AI39:AI45)</f>
        <v>100</v>
      </c>
      <c r="AJ38" s="97"/>
      <c r="AK38" s="97">
        <f>SUM(AK39:AK45)</f>
        <v>100</v>
      </c>
      <c r="AL38" s="97"/>
      <c r="AM38" s="97">
        <f t="shared" ref="AM38:AO38" si="19">SUM(AM39:AM45)</f>
        <v>99.999999999999986</v>
      </c>
      <c r="AO38" s="97">
        <f t="shared" si="19"/>
        <v>100</v>
      </c>
      <c r="AQ38" s="97">
        <f t="shared" ref="AQ38:AS38" si="20">SUM(AQ39:AQ45)</f>
        <v>100</v>
      </c>
      <c r="AS38" s="97">
        <f t="shared" si="20"/>
        <v>100.00000000000001</v>
      </c>
    </row>
    <row r="39" spans="1:46" s="22" customFormat="1" ht="12">
      <c r="A39" s="173" t="s">
        <v>8</v>
      </c>
      <c r="B39" s="76">
        <v>0</v>
      </c>
      <c r="C39" s="234"/>
      <c r="D39" s="76">
        <v>0</v>
      </c>
      <c r="E39" s="234"/>
      <c r="F39" s="76">
        <v>0</v>
      </c>
      <c r="G39" s="90"/>
      <c r="H39" s="76">
        <v>0</v>
      </c>
      <c r="I39" s="90"/>
      <c r="J39" s="76">
        <v>9</v>
      </c>
      <c r="K39" s="90" t="s">
        <v>76</v>
      </c>
      <c r="L39" s="100">
        <v>0</v>
      </c>
      <c r="M39" s="90"/>
      <c r="N39" s="76">
        <v>0</v>
      </c>
      <c r="O39" s="90"/>
      <c r="P39" s="76">
        <v>0</v>
      </c>
      <c r="Q39" s="90"/>
      <c r="R39" s="76">
        <v>27.001066733081373</v>
      </c>
      <c r="S39" s="90" t="s">
        <v>76</v>
      </c>
      <c r="T39" s="76">
        <v>30</v>
      </c>
      <c r="U39" s="90"/>
      <c r="V39" s="76">
        <v>0</v>
      </c>
      <c r="W39" s="90"/>
      <c r="X39" s="90"/>
      <c r="Y39" s="76">
        <v>0</v>
      </c>
      <c r="Z39" s="234"/>
      <c r="AA39" s="76">
        <v>0</v>
      </c>
      <c r="AB39" s="234"/>
      <c r="AC39" s="76">
        <v>0</v>
      </c>
      <c r="AD39" s="90"/>
      <c r="AE39" s="76">
        <v>0</v>
      </c>
      <c r="AF39" s="97"/>
      <c r="AG39" s="100">
        <v>3.3580710459339702</v>
      </c>
      <c r="AH39" s="90"/>
      <c r="AI39" s="100">
        <f t="shared" ref="AI39:AI45" si="21">L39/SUM($L$39:$L$45)*100</f>
        <v>0</v>
      </c>
      <c r="AJ39" s="100"/>
      <c r="AK39" s="99">
        <f t="shared" ref="AK39:AK45" si="22">N39/SUM($N$39:$N$45)*100</f>
        <v>0</v>
      </c>
      <c r="AL39" s="99"/>
      <c r="AM39" s="99">
        <f t="shared" ref="AM39:AM45" si="23">P39/SUM($P$39:$P$45)*100</f>
        <v>0</v>
      </c>
      <c r="AO39" s="99">
        <f t="shared" ref="AO39:AO45" si="24">R39/SUM($R$39:$R$45)*100</f>
        <v>12.253915188702271</v>
      </c>
      <c r="AQ39" s="99">
        <f>T39/SUM(T$39:T$45)*100</f>
        <v>6.3291139240506329</v>
      </c>
      <c r="AS39" s="99">
        <f>V39/SUM(V$39:V$45)*100</f>
        <v>0</v>
      </c>
    </row>
    <row r="40" spans="1:46" s="4" customFormat="1" ht="12">
      <c r="A40" s="173" t="s">
        <v>9</v>
      </c>
      <c r="B40" s="76">
        <v>0</v>
      </c>
      <c r="C40" s="83"/>
      <c r="D40" s="76">
        <v>59.78462825358001</v>
      </c>
      <c r="E40" s="234" t="s">
        <v>76</v>
      </c>
      <c r="F40" s="76">
        <v>21.560600194450551</v>
      </c>
      <c r="G40" s="234" t="s">
        <v>76</v>
      </c>
      <c r="H40" s="76">
        <v>0</v>
      </c>
      <c r="I40" s="234"/>
      <c r="J40" s="100">
        <v>0</v>
      </c>
      <c r="K40" s="234"/>
      <c r="L40" s="100">
        <v>0</v>
      </c>
      <c r="M40" s="234"/>
      <c r="N40" s="76">
        <v>26</v>
      </c>
      <c r="O40" s="234" t="s">
        <v>76</v>
      </c>
      <c r="P40" s="76">
        <v>0</v>
      </c>
      <c r="Q40" s="234"/>
      <c r="R40" s="76">
        <v>0</v>
      </c>
      <c r="S40" s="234" t="s">
        <v>76</v>
      </c>
      <c r="T40" s="76">
        <v>0</v>
      </c>
      <c r="U40" s="234"/>
      <c r="V40" s="76">
        <v>0</v>
      </c>
      <c r="W40" s="234"/>
      <c r="X40" s="234"/>
      <c r="Y40" s="100">
        <v>0</v>
      </c>
      <c r="Z40" s="99"/>
      <c r="AA40" s="100">
        <v>20.748827238685024</v>
      </c>
      <c r="AB40" s="100"/>
      <c r="AC40" s="100">
        <v>17.946841182172889</v>
      </c>
      <c r="AD40" s="100"/>
      <c r="AE40" s="100">
        <v>0</v>
      </c>
      <c r="AF40" s="100"/>
      <c r="AG40" s="100">
        <v>0</v>
      </c>
      <c r="AH40" s="234"/>
      <c r="AI40" s="100">
        <f t="shared" si="21"/>
        <v>0</v>
      </c>
      <c r="AJ40" s="100"/>
      <c r="AK40" s="99">
        <f t="shared" si="22"/>
        <v>14.207650273224044</v>
      </c>
      <c r="AL40" s="99"/>
      <c r="AM40" s="99">
        <f t="shared" si="23"/>
        <v>0</v>
      </c>
      <c r="AO40" s="99">
        <f t="shared" si="24"/>
        <v>0</v>
      </c>
      <c r="AQ40" s="99">
        <f t="shared" ref="AQ40:AQ44" si="25">T40/SUM(T$39:T$45)*100</f>
        <v>0</v>
      </c>
      <c r="AS40" s="99">
        <f t="shared" ref="AS40:AS44" si="26">V40/SUM(V$39:V$45)*100</f>
        <v>0</v>
      </c>
    </row>
    <row r="41" spans="1:46" s="4" customFormat="1" ht="12">
      <c r="A41" s="173" t="s">
        <v>10</v>
      </c>
      <c r="B41" s="76">
        <v>41.936782065934068</v>
      </c>
      <c r="C41" s="234" t="s">
        <v>76</v>
      </c>
      <c r="D41" s="76">
        <v>145.17099910139962</v>
      </c>
      <c r="E41" s="234" t="s">
        <v>76</v>
      </c>
      <c r="F41" s="76">
        <v>29.317220823521701</v>
      </c>
      <c r="G41" s="234" t="s">
        <v>76</v>
      </c>
      <c r="H41" s="76">
        <v>120</v>
      </c>
      <c r="I41" s="234" t="s">
        <v>76</v>
      </c>
      <c r="J41" s="76">
        <v>193</v>
      </c>
      <c r="K41" s="234" t="s">
        <v>76</v>
      </c>
      <c r="L41" s="275">
        <v>170</v>
      </c>
      <c r="M41" s="234" t="s">
        <v>76</v>
      </c>
      <c r="N41" s="76">
        <v>86</v>
      </c>
      <c r="O41" s="234" t="s">
        <v>76</v>
      </c>
      <c r="P41" s="76">
        <v>57</v>
      </c>
      <c r="Q41" s="234" t="s">
        <v>76</v>
      </c>
      <c r="R41" s="76">
        <v>132.30717355905378</v>
      </c>
      <c r="S41" s="234" t="s">
        <v>76</v>
      </c>
      <c r="T41" s="76">
        <v>174</v>
      </c>
      <c r="U41" s="234" t="s">
        <v>76</v>
      </c>
      <c r="V41" s="76">
        <v>299.45226364000001</v>
      </c>
      <c r="W41" s="234" t="s">
        <v>76</v>
      </c>
      <c r="X41" s="234"/>
      <c r="Y41" s="100">
        <v>47.499284027793124</v>
      </c>
      <c r="Z41" s="97"/>
      <c r="AA41" s="100">
        <v>50.382984195303884</v>
      </c>
      <c r="AB41" s="100"/>
      <c r="AC41" s="100">
        <v>24.403379371501043</v>
      </c>
      <c r="AD41" s="100"/>
      <c r="AE41" s="100">
        <v>32.520325203252028</v>
      </c>
      <c r="AF41" s="100"/>
      <c r="AG41" s="100">
        <v>74.736764016027038</v>
      </c>
      <c r="AH41" s="234"/>
      <c r="AI41" s="100">
        <f t="shared" si="21"/>
        <v>65.384615384615387</v>
      </c>
      <c r="AJ41" s="100"/>
      <c r="AK41" s="99">
        <f t="shared" si="22"/>
        <v>46.994535519125684</v>
      </c>
      <c r="AL41" s="99"/>
      <c r="AM41" s="99">
        <f t="shared" si="23"/>
        <v>40.627698407688591</v>
      </c>
      <c r="AO41" s="99">
        <f t="shared" si="24"/>
        <v>60.04506783664155</v>
      </c>
      <c r="AQ41" s="99">
        <f t="shared" si="25"/>
        <v>36.708860759493675</v>
      </c>
      <c r="AS41" s="99">
        <f t="shared" si="26"/>
        <v>60.951542046916039</v>
      </c>
    </row>
    <row r="42" spans="1:46" s="4" customFormat="1" ht="12">
      <c r="A42" s="173" t="s">
        <v>11</v>
      </c>
      <c r="B42" s="76">
        <v>0</v>
      </c>
      <c r="C42" s="234"/>
      <c r="D42" s="76">
        <v>0</v>
      </c>
      <c r="E42" s="234"/>
      <c r="F42" s="76">
        <v>0</v>
      </c>
      <c r="G42" s="234"/>
      <c r="H42" s="76">
        <v>0</v>
      </c>
      <c r="I42" s="234"/>
      <c r="J42" s="76">
        <v>0</v>
      </c>
      <c r="K42" s="234"/>
      <c r="L42" s="275">
        <v>17</v>
      </c>
      <c r="M42" s="234" t="s">
        <v>76</v>
      </c>
      <c r="N42" s="76">
        <v>0</v>
      </c>
      <c r="O42" s="234"/>
      <c r="P42" s="76">
        <v>9.2983733609999994</v>
      </c>
      <c r="Q42" s="234" t="s">
        <v>76</v>
      </c>
      <c r="R42" s="76">
        <v>13.25825031932143</v>
      </c>
      <c r="S42" s="234" t="s">
        <v>76</v>
      </c>
      <c r="T42" s="76">
        <v>64</v>
      </c>
      <c r="U42" s="234" t="s">
        <v>76</v>
      </c>
      <c r="V42" s="76">
        <v>22.035842290000001</v>
      </c>
      <c r="W42" s="234" t="s">
        <v>76</v>
      </c>
      <c r="X42" s="234"/>
      <c r="Y42" s="76">
        <v>0</v>
      </c>
      <c r="Z42" s="234"/>
      <c r="AA42" s="76">
        <v>0</v>
      </c>
      <c r="AB42" s="234"/>
      <c r="AC42" s="76">
        <v>0</v>
      </c>
      <c r="AD42" s="234"/>
      <c r="AE42" s="76">
        <v>0</v>
      </c>
      <c r="AF42" s="234"/>
      <c r="AG42" s="76">
        <v>0</v>
      </c>
      <c r="AH42" s="234"/>
      <c r="AI42" s="100">
        <f t="shared" si="21"/>
        <v>6.5384615384615392</v>
      </c>
      <c r="AJ42" s="100"/>
      <c r="AK42" s="99">
        <f t="shared" si="22"/>
        <v>0</v>
      </c>
      <c r="AL42" s="99"/>
      <c r="AM42" s="99">
        <f t="shared" si="23"/>
        <v>6.6275703261893639</v>
      </c>
      <c r="AO42" s="99">
        <f t="shared" si="24"/>
        <v>6.0170020899396137</v>
      </c>
      <c r="AQ42" s="99">
        <f t="shared" si="25"/>
        <v>13.502109704641349</v>
      </c>
      <c r="AS42" s="99">
        <f t="shared" si="26"/>
        <v>4.4852510097997991</v>
      </c>
    </row>
    <row r="43" spans="1:46" s="4" customFormat="1" ht="12">
      <c r="A43" s="173" t="s">
        <v>86</v>
      </c>
      <c r="B43" s="76">
        <v>0</v>
      </c>
      <c r="C43" s="234"/>
      <c r="D43" s="76">
        <v>0</v>
      </c>
      <c r="E43" s="234"/>
      <c r="F43" s="76">
        <v>0</v>
      </c>
      <c r="G43" s="234"/>
      <c r="H43" s="76">
        <v>10</v>
      </c>
      <c r="I43" s="234" t="s">
        <v>76</v>
      </c>
      <c r="J43" s="76">
        <v>0</v>
      </c>
      <c r="K43" s="234"/>
      <c r="L43" s="100">
        <v>0</v>
      </c>
      <c r="M43" s="234"/>
      <c r="N43" s="76">
        <v>8</v>
      </c>
      <c r="O43" s="234" t="s">
        <v>76</v>
      </c>
      <c r="P43" s="76">
        <v>15</v>
      </c>
      <c r="Q43" s="234" t="s">
        <v>76</v>
      </c>
      <c r="R43" s="76">
        <v>4.5690553239236653</v>
      </c>
      <c r="S43" s="234" t="s">
        <v>76</v>
      </c>
      <c r="T43" s="76">
        <v>0</v>
      </c>
      <c r="U43" s="234"/>
      <c r="V43" s="76">
        <v>39.403591400000003</v>
      </c>
      <c r="W43" s="234" t="s">
        <v>76</v>
      </c>
      <c r="X43" s="234"/>
      <c r="Y43" s="76">
        <v>0</v>
      </c>
      <c r="Z43" s="234"/>
      <c r="AA43" s="76">
        <v>0</v>
      </c>
      <c r="AB43" s="234"/>
      <c r="AC43" s="76">
        <v>0</v>
      </c>
      <c r="AD43" s="100"/>
      <c r="AE43" s="100">
        <v>2.7100271002710028</v>
      </c>
      <c r="AF43" s="100"/>
      <c r="AG43" s="100">
        <v>0</v>
      </c>
      <c r="AH43" s="234"/>
      <c r="AI43" s="100">
        <f t="shared" si="21"/>
        <v>0</v>
      </c>
      <c r="AJ43" s="100"/>
      <c r="AK43" s="99">
        <f t="shared" si="22"/>
        <v>4.3715846994535523</v>
      </c>
      <c r="AL43" s="99"/>
      <c r="AM43" s="99">
        <f t="shared" si="23"/>
        <v>10.691499580970683</v>
      </c>
      <c r="AO43" s="99">
        <f t="shared" si="24"/>
        <v>2.0735779436170341</v>
      </c>
      <c r="AQ43" s="99">
        <f t="shared" si="25"/>
        <v>0</v>
      </c>
      <c r="AS43" s="99">
        <f t="shared" si="26"/>
        <v>8.0203423037199766</v>
      </c>
    </row>
    <row r="44" spans="1:46" s="4" customFormat="1" ht="12">
      <c r="A44" s="148" t="s">
        <v>117</v>
      </c>
      <c r="B44" s="76">
        <v>0</v>
      </c>
      <c r="C44" s="83"/>
      <c r="D44" s="76">
        <v>13.766846153846156</v>
      </c>
      <c r="E44" s="234" t="s">
        <v>76</v>
      </c>
      <c r="F44" s="76">
        <v>35.946463726593151</v>
      </c>
      <c r="G44" s="234" t="s">
        <v>76</v>
      </c>
      <c r="H44" s="76">
        <v>81</v>
      </c>
      <c r="I44" s="234" t="s">
        <v>76</v>
      </c>
      <c r="J44" s="76">
        <v>0</v>
      </c>
      <c r="K44" s="234"/>
      <c r="L44" s="100">
        <v>0</v>
      </c>
      <c r="M44" s="234"/>
      <c r="N44" s="76">
        <v>12</v>
      </c>
      <c r="O44" s="234" t="s">
        <v>76</v>
      </c>
      <c r="P44" s="76">
        <v>0</v>
      </c>
      <c r="Q44" s="234"/>
      <c r="R44" s="76">
        <v>18.353499522468308</v>
      </c>
      <c r="S44" s="234" t="s">
        <v>76</v>
      </c>
      <c r="T44" s="76">
        <v>5</v>
      </c>
      <c r="U44" s="234"/>
      <c r="V44" s="76">
        <v>0</v>
      </c>
      <c r="W44" s="234"/>
      <c r="X44" s="234"/>
      <c r="Y44" s="100">
        <v>0</v>
      </c>
      <c r="Z44" s="99"/>
      <c r="AA44" s="100">
        <v>4.7779156751820118</v>
      </c>
      <c r="AB44" s="100"/>
      <c r="AC44" s="100">
        <v>29.921498925987866</v>
      </c>
      <c r="AD44" s="100"/>
      <c r="AE44" s="100">
        <v>21.951219512195124</v>
      </c>
      <c r="AF44" s="100"/>
      <c r="AG44" s="100">
        <v>0</v>
      </c>
      <c r="AH44" s="234"/>
      <c r="AI44" s="100">
        <f t="shared" si="21"/>
        <v>0</v>
      </c>
      <c r="AJ44" s="100"/>
      <c r="AK44" s="99">
        <f t="shared" si="22"/>
        <v>6.557377049180328</v>
      </c>
      <c r="AL44" s="99"/>
      <c r="AM44" s="99">
        <f t="shared" si="23"/>
        <v>0</v>
      </c>
      <c r="AO44" s="99">
        <f t="shared" si="24"/>
        <v>8.3293830124373134</v>
      </c>
      <c r="AQ44" s="99">
        <f t="shared" si="25"/>
        <v>1.0548523206751055</v>
      </c>
      <c r="AS44" s="99">
        <f t="shared" si="26"/>
        <v>0</v>
      </c>
    </row>
    <row r="45" spans="1:46" s="4" customFormat="1" ht="12">
      <c r="A45" s="148" t="s">
        <v>118</v>
      </c>
      <c r="B45" s="76">
        <v>46.352510971400378</v>
      </c>
      <c r="C45" s="234" t="s">
        <v>76</v>
      </c>
      <c r="D45" s="76">
        <v>69.41250186036001</v>
      </c>
      <c r="E45" s="234" t="s">
        <v>76</v>
      </c>
      <c r="F45" s="76">
        <v>33.311620931511513</v>
      </c>
      <c r="G45" s="234" t="s">
        <v>76</v>
      </c>
      <c r="H45" s="76">
        <v>158</v>
      </c>
      <c r="I45" s="234" t="s">
        <v>76</v>
      </c>
      <c r="J45" s="76">
        <v>57</v>
      </c>
      <c r="K45" s="234" t="s">
        <v>76</v>
      </c>
      <c r="L45" s="275">
        <v>73</v>
      </c>
      <c r="M45" s="234" t="s">
        <v>76</v>
      </c>
      <c r="N45" s="76">
        <v>51</v>
      </c>
      <c r="O45" s="234" t="s">
        <v>76</v>
      </c>
      <c r="P45" s="76">
        <v>59</v>
      </c>
      <c r="Q45" s="234" t="s">
        <v>76</v>
      </c>
      <c r="R45" s="76">
        <v>24.857401512630879</v>
      </c>
      <c r="S45" s="234" t="s">
        <v>76</v>
      </c>
      <c r="T45" s="76">
        <v>201</v>
      </c>
      <c r="U45" s="234" t="s">
        <v>76</v>
      </c>
      <c r="V45" s="76">
        <v>130.40393455</v>
      </c>
      <c r="W45" s="234" t="s">
        <v>76</v>
      </c>
      <c r="X45" s="234"/>
      <c r="Y45" s="100">
        <v>52.500715972206876</v>
      </c>
      <c r="Z45" s="99"/>
      <c r="AA45" s="100">
        <v>24.09027289082908</v>
      </c>
      <c r="AB45" s="100"/>
      <c r="AC45" s="100">
        <v>27.728280520338206</v>
      </c>
      <c r="AD45" s="100"/>
      <c r="AE45" s="100">
        <v>42.818428184281842</v>
      </c>
      <c r="AF45" s="100"/>
      <c r="AG45" s="100">
        <v>21.905164938038997</v>
      </c>
      <c r="AH45" s="234"/>
      <c r="AI45" s="100">
        <f t="shared" si="21"/>
        <v>28.076923076923077</v>
      </c>
      <c r="AJ45" s="100"/>
      <c r="AK45" s="99">
        <f t="shared" si="22"/>
        <v>27.868852459016392</v>
      </c>
      <c r="AL45" s="99"/>
      <c r="AM45" s="99">
        <f t="shared" si="23"/>
        <v>42.053231685151346</v>
      </c>
      <c r="AO45" s="99">
        <f t="shared" si="24"/>
        <v>11.281053928662217</v>
      </c>
      <c r="AQ45" s="99">
        <f>T45/SUM(T$39:T$45)*100</f>
        <v>42.405063291139236</v>
      </c>
      <c r="AS45" s="99">
        <f>V45/SUM(V$39:V$45)*100</f>
        <v>26.542864639564197</v>
      </c>
    </row>
    <row r="46" spans="1:46" s="4" customFormat="1" ht="12">
      <c r="A46" s="144" t="s">
        <v>3</v>
      </c>
      <c r="B46" s="76">
        <v>0</v>
      </c>
      <c r="C46" s="234"/>
      <c r="D46" s="76">
        <v>0</v>
      </c>
      <c r="E46" s="234"/>
      <c r="F46" s="76">
        <v>0</v>
      </c>
      <c r="G46" s="234"/>
      <c r="H46" s="76">
        <v>0</v>
      </c>
      <c r="I46" s="234"/>
      <c r="J46" s="76">
        <v>0</v>
      </c>
      <c r="K46" s="234"/>
      <c r="L46" s="275">
        <v>57</v>
      </c>
      <c r="M46" s="234" t="s">
        <v>76</v>
      </c>
      <c r="N46" s="76">
        <v>235</v>
      </c>
      <c r="O46" s="234" t="s">
        <v>76</v>
      </c>
      <c r="P46" s="76">
        <v>147.0787948</v>
      </c>
      <c r="Q46" s="234" t="s">
        <v>76</v>
      </c>
      <c r="R46" s="76">
        <v>45.519492800880151</v>
      </c>
      <c r="S46" s="234" t="s">
        <v>76</v>
      </c>
      <c r="T46" s="76">
        <v>29</v>
      </c>
      <c r="U46" s="234" t="s">
        <v>76</v>
      </c>
      <c r="V46" s="76">
        <v>8.8360350000000007</v>
      </c>
      <c r="W46" s="234" t="s">
        <v>76</v>
      </c>
      <c r="X46" s="234"/>
      <c r="Y46" s="76">
        <v>0</v>
      </c>
      <c r="Z46" s="234"/>
      <c r="AA46" s="76">
        <v>0</v>
      </c>
      <c r="AB46" s="234"/>
      <c r="AC46" s="76">
        <v>0</v>
      </c>
      <c r="AD46" s="234"/>
      <c r="AE46" s="76">
        <v>0</v>
      </c>
      <c r="AF46" s="234"/>
      <c r="AG46" s="76">
        <v>0</v>
      </c>
      <c r="AH46" s="234"/>
      <c r="AI46" s="98" t="s">
        <v>74</v>
      </c>
      <c r="AJ46" s="98"/>
      <c r="AK46" s="98" t="s">
        <v>74</v>
      </c>
      <c r="AL46" s="98"/>
      <c r="AM46" s="98" t="s">
        <v>74</v>
      </c>
      <c r="AO46" s="98" t="s">
        <v>74</v>
      </c>
      <c r="AQ46" s="98" t="s">
        <v>74</v>
      </c>
      <c r="AS46" s="98" t="s">
        <v>74</v>
      </c>
    </row>
    <row r="47" spans="1:46" s="4" customFormat="1" ht="6.6" customHeight="1">
      <c r="A47" s="45"/>
      <c r="B47" s="80"/>
      <c r="C47" s="84"/>
      <c r="D47" s="80"/>
      <c r="E47" s="84"/>
      <c r="F47" s="80"/>
      <c r="G47" s="84"/>
      <c r="H47" s="80"/>
      <c r="I47" s="84"/>
      <c r="J47" s="84"/>
      <c r="K47" s="84"/>
      <c r="L47" s="84"/>
      <c r="M47" s="84"/>
      <c r="N47" s="100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01"/>
      <c r="Z47" s="101"/>
      <c r="AA47" s="103"/>
      <c r="AB47" s="103"/>
      <c r="AC47" s="103"/>
      <c r="AD47" s="103"/>
      <c r="AE47" s="103"/>
      <c r="AF47" s="103"/>
      <c r="AG47" s="84"/>
      <c r="AH47" s="84"/>
      <c r="AI47" s="84"/>
      <c r="AJ47" s="84"/>
    </row>
    <row r="48" spans="1:46" s="9" customFormat="1" ht="12" customHeight="1">
      <c r="A48" s="176" t="s">
        <v>214</v>
      </c>
      <c r="B48" s="78">
        <v>88.289293037334446</v>
      </c>
      <c r="C48" s="234" t="s">
        <v>76</v>
      </c>
      <c r="D48" s="78">
        <v>288.13497536918578</v>
      </c>
      <c r="E48" s="234" t="s">
        <v>76</v>
      </c>
      <c r="F48" s="78">
        <v>120.13590567607692</v>
      </c>
      <c r="G48" s="92" t="s">
        <v>76</v>
      </c>
      <c r="H48" s="78">
        <v>369</v>
      </c>
      <c r="I48" s="92" t="s">
        <v>76</v>
      </c>
      <c r="J48" s="75">
        <v>258</v>
      </c>
      <c r="K48" s="92" t="s">
        <v>76</v>
      </c>
      <c r="L48" s="75">
        <f>SUM(L49:L56)</f>
        <v>317</v>
      </c>
      <c r="M48" s="92" t="s">
        <v>76</v>
      </c>
      <c r="N48" s="75">
        <f>SUM(N49:N56)</f>
        <v>418</v>
      </c>
      <c r="O48" s="236" t="s">
        <v>76</v>
      </c>
      <c r="P48" s="75">
        <f t="shared" ref="P48:R48" si="27">SUM(P49:P56)</f>
        <v>287.34479717099998</v>
      </c>
      <c r="Q48" s="92" t="s">
        <v>76</v>
      </c>
      <c r="R48" s="75">
        <f t="shared" si="27"/>
        <v>265.86593977135959</v>
      </c>
      <c r="S48" s="92" t="s">
        <v>76</v>
      </c>
      <c r="T48" s="75">
        <f t="shared" ref="T48:V48" si="28">SUM(T49:T56)</f>
        <v>505</v>
      </c>
      <c r="U48" s="234" t="s">
        <v>76</v>
      </c>
      <c r="V48" s="75">
        <f t="shared" si="28"/>
        <v>500.13166688000001</v>
      </c>
      <c r="W48" s="234" t="s">
        <v>76</v>
      </c>
      <c r="X48" s="92"/>
      <c r="Y48" s="104">
        <v>99.999999999999986</v>
      </c>
      <c r="Z48" s="100"/>
      <c r="AA48" s="104">
        <v>99.999999999999986</v>
      </c>
      <c r="AB48" s="104"/>
      <c r="AC48" s="104">
        <v>100</v>
      </c>
      <c r="AD48" s="104"/>
      <c r="AE48" s="104">
        <v>100</v>
      </c>
      <c r="AF48" s="104"/>
      <c r="AG48" s="104">
        <v>100</v>
      </c>
      <c r="AH48" s="92"/>
      <c r="AI48" s="104">
        <f>SUM(AI49:AI55)</f>
        <v>100</v>
      </c>
      <c r="AJ48" s="104"/>
      <c r="AK48" s="104">
        <f>SUM(AK49:AK55)</f>
        <v>100</v>
      </c>
      <c r="AL48" s="104"/>
      <c r="AM48" s="104">
        <f t="shared" ref="AM48:AO48" si="29">SUM(AM49:AM55)</f>
        <v>100</v>
      </c>
      <c r="AO48" s="104">
        <f t="shared" si="29"/>
        <v>100</v>
      </c>
      <c r="AQ48" s="104">
        <f t="shared" ref="AQ48:AS48" si="30">SUM(AQ49:AQ55)</f>
        <v>100</v>
      </c>
      <c r="AS48" s="104">
        <f t="shared" si="30"/>
        <v>100.00000000000001</v>
      </c>
    </row>
    <row r="49" spans="1:45" s="9" customFormat="1" ht="12" customHeight="1">
      <c r="A49" s="178" t="s">
        <v>5</v>
      </c>
      <c r="B49" s="75">
        <v>0</v>
      </c>
      <c r="C49" s="75"/>
      <c r="D49" s="75">
        <v>0</v>
      </c>
      <c r="E49" s="75"/>
      <c r="F49" s="75">
        <v>0</v>
      </c>
      <c r="G49" s="75"/>
      <c r="H49" s="75">
        <v>0</v>
      </c>
      <c r="I49" s="75"/>
      <c r="J49" s="75">
        <v>0</v>
      </c>
      <c r="K49" s="75"/>
      <c r="L49" s="75">
        <v>0</v>
      </c>
      <c r="M49" s="92"/>
      <c r="N49" s="76">
        <v>8</v>
      </c>
      <c r="O49" s="234" t="s">
        <v>76</v>
      </c>
      <c r="P49" s="76">
        <v>0</v>
      </c>
      <c r="Q49" s="92"/>
      <c r="R49" s="76">
        <v>27.001066733081373</v>
      </c>
      <c r="S49" s="92" t="s">
        <v>76</v>
      </c>
      <c r="T49" s="76">
        <v>30</v>
      </c>
      <c r="U49" s="92"/>
      <c r="V49" s="76">
        <v>0</v>
      </c>
      <c r="W49" s="92"/>
      <c r="X49" s="92"/>
      <c r="Y49" s="76">
        <v>0</v>
      </c>
      <c r="Z49" s="234"/>
      <c r="AA49" s="76">
        <v>0</v>
      </c>
      <c r="AB49" s="234"/>
      <c r="AC49" s="76">
        <v>0</v>
      </c>
      <c r="AD49" s="234"/>
      <c r="AE49" s="76">
        <v>0</v>
      </c>
      <c r="AF49" s="234"/>
      <c r="AG49" s="76">
        <v>0</v>
      </c>
      <c r="AH49" s="92"/>
      <c r="AI49" s="99">
        <f t="shared" ref="AI49:AI55" si="31">L49/SUM($L$49:$L$55)*100</f>
        <v>0</v>
      </c>
      <c r="AJ49" s="104"/>
      <c r="AK49" s="99">
        <f t="shared" ref="AK49:AK55" si="32">N49/SUM($N$49:$N$55)*100</f>
        <v>4.3715846994535523</v>
      </c>
      <c r="AL49" s="99"/>
      <c r="AM49" s="99">
        <f t="shared" ref="AM49:AM55" si="33">P49/SUM($P$49:$P$55)*100</f>
        <v>0</v>
      </c>
      <c r="AO49" s="99">
        <f t="shared" ref="AO49:AO55" si="34">R49/SUM($R$49:$R$55)*100</f>
        <v>11.967084711168757</v>
      </c>
      <c r="AQ49" s="99">
        <f>T49/SUM(T$49:T$55)*100</f>
        <v>6.2630480167014611</v>
      </c>
      <c r="AS49" s="99">
        <f>V49/SUM(V$49:V$55)*100</f>
        <v>0</v>
      </c>
    </row>
    <row r="50" spans="1:45" s="4" customFormat="1" ht="12">
      <c r="A50" s="148" t="s">
        <v>6</v>
      </c>
      <c r="B50" s="76">
        <v>7.2133490335305606</v>
      </c>
      <c r="C50" s="234" t="s">
        <v>76</v>
      </c>
      <c r="D50" s="76">
        <v>152.69324044916783</v>
      </c>
      <c r="E50" s="234" t="s">
        <v>76</v>
      </c>
      <c r="F50" s="76">
        <v>21.560600194450551</v>
      </c>
      <c r="G50" s="234" t="s">
        <v>76</v>
      </c>
      <c r="H50" s="76">
        <v>23</v>
      </c>
      <c r="I50" s="234" t="s">
        <v>76</v>
      </c>
      <c r="J50" s="76">
        <v>18</v>
      </c>
      <c r="K50" s="234" t="s">
        <v>76</v>
      </c>
      <c r="L50" s="76">
        <v>0</v>
      </c>
      <c r="M50" s="234"/>
      <c r="N50" s="76">
        <v>0</v>
      </c>
      <c r="O50" s="234"/>
      <c r="P50" s="76">
        <v>9.2983733609999994</v>
      </c>
      <c r="Q50" s="234" t="s">
        <v>76</v>
      </c>
      <c r="R50" s="76">
        <v>5.2813260817289764</v>
      </c>
      <c r="S50" s="234" t="s">
        <v>76</v>
      </c>
      <c r="T50" s="76">
        <v>9</v>
      </c>
      <c r="U50" s="234" t="s">
        <v>76</v>
      </c>
      <c r="V50" s="76">
        <v>0</v>
      </c>
      <c r="W50" s="234"/>
      <c r="X50" s="234"/>
      <c r="Y50" s="100">
        <v>8.1701288858211711</v>
      </c>
      <c r="Z50" s="99"/>
      <c r="AA50" s="100">
        <v>52.993650025833482</v>
      </c>
      <c r="AB50" s="100"/>
      <c r="AC50" s="100">
        <v>17.946841182172889</v>
      </c>
      <c r="AD50" s="100"/>
      <c r="AE50" s="100">
        <v>6.2330623306233059</v>
      </c>
      <c r="AF50" s="100"/>
      <c r="AG50" s="100">
        <v>7.1048849537900356</v>
      </c>
      <c r="AH50" s="234"/>
      <c r="AI50" s="99">
        <f t="shared" si="31"/>
        <v>0</v>
      </c>
      <c r="AJ50" s="99"/>
      <c r="AK50" s="99">
        <f t="shared" si="32"/>
        <v>0</v>
      </c>
      <c r="AL50" s="99"/>
      <c r="AM50" s="99">
        <f t="shared" si="33"/>
        <v>6.6290998558624619</v>
      </c>
      <c r="AO50" s="99">
        <f t="shared" si="34"/>
        <v>2.3407251732732925</v>
      </c>
      <c r="AQ50" s="99">
        <f t="shared" ref="AQ50:AQ54" si="35">T50/SUM(T$49:T$55)*100</f>
        <v>1.8789144050104383</v>
      </c>
      <c r="AS50" s="99">
        <f t="shared" ref="AS50:AS54" si="36">V50/SUM(V$49:V$55)*100</f>
        <v>0</v>
      </c>
    </row>
    <row r="51" spans="1:45" s="4" customFormat="1" ht="12">
      <c r="A51" s="148" t="s">
        <v>7</v>
      </c>
      <c r="B51" s="76">
        <v>41.936782065934068</v>
      </c>
      <c r="C51" s="234" t="s">
        <v>76</v>
      </c>
      <c r="D51" s="76">
        <v>95.834651170091774</v>
      </c>
      <c r="E51" s="234" t="s">
        <v>76</v>
      </c>
      <c r="F51" s="76">
        <v>29.317220823521701</v>
      </c>
      <c r="G51" s="234" t="s">
        <v>76</v>
      </c>
      <c r="H51" s="76">
        <v>173</v>
      </c>
      <c r="I51" s="234" t="s">
        <v>76</v>
      </c>
      <c r="J51" s="76">
        <v>193</v>
      </c>
      <c r="K51" s="234" t="s">
        <v>76</v>
      </c>
      <c r="L51" s="76">
        <v>152</v>
      </c>
      <c r="M51" s="234" t="s">
        <v>76</v>
      </c>
      <c r="N51" s="76">
        <v>78</v>
      </c>
      <c r="O51" s="234" t="s">
        <v>76</v>
      </c>
      <c r="P51" s="76">
        <v>56.80528477</v>
      </c>
      <c r="Q51" s="234" t="s">
        <v>76</v>
      </c>
      <c r="R51" s="76">
        <v>132.30717355905378</v>
      </c>
      <c r="S51" s="234" t="s">
        <v>76</v>
      </c>
      <c r="T51" s="76">
        <v>100</v>
      </c>
      <c r="U51" s="234" t="s">
        <v>76</v>
      </c>
      <c r="V51" s="76">
        <v>299.45226364000001</v>
      </c>
      <c r="W51" s="234" t="s">
        <v>76</v>
      </c>
      <c r="X51" s="234"/>
      <c r="Y51" s="100">
        <v>47.499284027793124</v>
      </c>
      <c r="Z51" s="99"/>
      <c r="AA51" s="100">
        <v>33.260332608805768</v>
      </c>
      <c r="AB51" s="100"/>
      <c r="AC51" s="100">
        <v>24.403379371501043</v>
      </c>
      <c r="AD51" s="100"/>
      <c r="AE51" s="100">
        <v>46.883468834688344</v>
      </c>
      <c r="AF51" s="100"/>
      <c r="AG51" s="100">
        <v>74.736764016027038</v>
      </c>
      <c r="AH51" s="234"/>
      <c r="AI51" s="99">
        <f t="shared" si="31"/>
        <v>58.461538461538467</v>
      </c>
      <c r="AJ51" s="99"/>
      <c r="AK51" s="99">
        <f t="shared" si="32"/>
        <v>42.622950819672127</v>
      </c>
      <c r="AL51" s="99"/>
      <c r="AM51" s="99">
        <f t="shared" si="33"/>
        <v>40.49825603480982</v>
      </c>
      <c r="AO51" s="99">
        <f t="shared" si="34"/>
        <v>58.639577818480262</v>
      </c>
      <c r="AQ51" s="99">
        <f t="shared" si="35"/>
        <v>20.876826722338205</v>
      </c>
      <c r="AS51" s="99">
        <f t="shared" si="36"/>
        <v>60.951542046916032</v>
      </c>
    </row>
    <row r="52" spans="1:45" s="4" customFormat="1" ht="12">
      <c r="A52" s="148" t="s">
        <v>200</v>
      </c>
      <c r="B52" s="76">
        <v>0</v>
      </c>
      <c r="C52" s="234"/>
      <c r="D52" s="76">
        <v>0</v>
      </c>
      <c r="E52" s="234"/>
      <c r="F52" s="76">
        <v>0</v>
      </c>
      <c r="G52" s="234"/>
      <c r="H52" s="76">
        <v>0</v>
      </c>
      <c r="I52" s="234"/>
      <c r="J52" s="76">
        <v>0</v>
      </c>
      <c r="K52" s="234"/>
      <c r="L52" s="76">
        <v>16</v>
      </c>
      <c r="M52" s="234" t="s">
        <v>76</v>
      </c>
      <c r="N52" s="76">
        <v>26</v>
      </c>
      <c r="O52" s="234" t="s">
        <v>76</v>
      </c>
      <c r="P52" s="76">
        <v>0</v>
      </c>
      <c r="Q52" s="234"/>
      <c r="R52" s="76">
        <v>0</v>
      </c>
      <c r="S52" s="234"/>
      <c r="T52" s="76">
        <v>64</v>
      </c>
      <c r="U52" s="234" t="s">
        <v>76</v>
      </c>
      <c r="V52" s="76">
        <v>0</v>
      </c>
      <c r="W52" s="234"/>
      <c r="X52" s="234"/>
      <c r="Y52" s="76">
        <v>0</v>
      </c>
      <c r="Z52" s="234"/>
      <c r="AA52" s="76">
        <v>0</v>
      </c>
      <c r="AB52" s="234"/>
      <c r="AC52" s="76">
        <v>0</v>
      </c>
      <c r="AD52" s="234"/>
      <c r="AE52" s="76">
        <v>0</v>
      </c>
      <c r="AF52" s="234"/>
      <c r="AG52" s="76">
        <v>0</v>
      </c>
      <c r="AH52" s="234"/>
      <c r="AI52" s="99">
        <f t="shared" si="31"/>
        <v>6.1538461538461542</v>
      </c>
      <c r="AJ52" s="99"/>
      <c r="AK52" s="99">
        <f t="shared" si="32"/>
        <v>14.207650273224044</v>
      </c>
      <c r="AL52" s="99"/>
      <c r="AM52" s="99">
        <f t="shared" si="33"/>
        <v>0</v>
      </c>
      <c r="AO52" s="99">
        <f t="shared" si="34"/>
        <v>0</v>
      </c>
      <c r="AQ52" s="99">
        <f t="shared" si="35"/>
        <v>13.361169102296449</v>
      </c>
      <c r="AS52" s="99">
        <f t="shared" si="36"/>
        <v>0</v>
      </c>
    </row>
    <row r="53" spans="1:45" s="4" customFormat="1" ht="24">
      <c r="A53" s="144" t="s">
        <v>119</v>
      </c>
      <c r="B53" s="76">
        <v>28.076235961538462</v>
      </c>
      <c r="C53" s="234" t="s">
        <v>76</v>
      </c>
      <c r="D53" s="76">
        <v>20.858738469926156</v>
      </c>
      <c r="E53" s="234" t="s">
        <v>76</v>
      </c>
      <c r="F53" s="76">
        <v>35.946463726593151</v>
      </c>
      <c r="G53" s="234" t="s">
        <v>76</v>
      </c>
      <c r="H53" s="76">
        <v>78</v>
      </c>
      <c r="I53" s="234" t="s">
        <v>76</v>
      </c>
      <c r="J53" s="76">
        <v>0</v>
      </c>
      <c r="K53" s="234"/>
      <c r="L53" s="76">
        <v>0</v>
      </c>
      <c r="M53" s="234"/>
      <c r="N53" s="76">
        <v>0</v>
      </c>
      <c r="O53" s="234"/>
      <c r="P53" s="76">
        <v>0</v>
      </c>
      <c r="Q53" s="234"/>
      <c r="R53" s="76">
        <v>0</v>
      </c>
      <c r="S53" s="234"/>
      <c r="T53" s="76">
        <v>0</v>
      </c>
      <c r="U53" s="234"/>
      <c r="V53" s="76">
        <v>0</v>
      </c>
      <c r="W53" s="234"/>
      <c r="X53" s="234"/>
      <c r="Y53" s="100">
        <v>31.800272712191735</v>
      </c>
      <c r="Z53" s="99"/>
      <c r="AA53" s="100">
        <v>7.2392247568001649</v>
      </c>
      <c r="AB53" s="100"/>
      <c r="AC53" s="100">
        <v>29.921498925987866</v>
      </c>
      <c r="AD53" s="100"/>
      <c r="AE53" s="100">
        <v>21.138211382113823</v>
      </c>
      <c r="AF53" s="100"/>
      <c r="AG53" s="76">
        <v>0</v>
      </c>
      <c r="AH53" s="234"/>
      <c r="AI53" s="99">
        <f t="shared" si="31"/>
        <v>0</v>
      </c>
      <c r="AJ53" s="99"/>
      <c r="AK53" s="99">
        <f t="shared" si="32"/>
        <v>0</v>
      </c>
      <c r="AL53" s="99"/>
      <c r="AM53" s="99">
        <f t="shared" si="33"/>
        <v>0</v>
      </c>
      <c r="AO53" s="99">
        <f t="shared" si="34"/>
        <v>0</v>
      </c>
      <c r="AQ53" s="99">
        <f t="shared" si="35"/>
        <v>0</v>
      </c>
      <c r="AS53" s="99">
        <f t="shared" si="36"/>
        <v>0</v>
      </c>
    </row>
    <row r="54" spans="1:45" s="4" customFormat="1" ht="12">
      <c r="A54" s="144" t="s">
        <v>96</v>
      </c>
      <c r="B54" s="76">
        <v>11.062925976331353</v>
      </c>
      <c r="C54" s="234" t="s">
        <v>76</v>
      </c>
      <c r="D54" s="76">
        <v>18.748345280000002</v>
      </c>
      <c r="E54" s="234" t="s">
        <v>76</v>
      </c>
      <c r="F54" s="76">
        <v>33.311620931511513</v>
      </c>
      <c r="G54" s="234" t="s">
        <v>76</v>
      </c>
      <c r="H54" s="76">
        <v>95</v>
      </c>
      <c r="I54" s="234" t="s">
        <v>76</v>
      </c>
      <c r="J54" s="76">
        <v>47</v>
      </c>
      <c r="K54" s="234" t="s">
        <v>76</v>
      </c>
      <c r="L54" s="276">
        <v>30</v>
      </c>
      <c r="M54" s="234" t="s">
        <v>76</v>
      </c>
      <c r="N54" s="76">
        <v>62</v>
      </c>
      <c r="O54" s="234" t="s">
        <v>76</v>
      </c>
      <c r="P54" s="76">
        <v>62.118560180000003</v>
      </c>
      <c r="Q54" s="234" t="s">
        <v>76</v>
      </c>
      <c r="R54" s="76">
        <v>61.038206678344281</v>
      </c>
      <c r="S54" s="234" t="s">
        <v>76</v>
      </c>
      <c r="T54" s="76">
        <v>161</v>
      </c>
      <c r="U54" s="234" t="s">
        <v>76</v>
      </c>
      <c r="V54" s="76">
        <v>158.96198221</v>
      </c>
      <c r="W54" s="234" t="s">
        <v>76</v>
      </c>
      <c r="X54" s="234"/>
      <c r="Y54" s="100">
        <v>12.530314374193969</v>
      </c>
      <c r="Z54" s="99"/>
      <c r="AA54" s="100">
        <v>6.5067926085605716</v>
      </c>
      <c r="AB54" s="100"/>
      <c r="AC54" s="100">
        <v>27.728280520338206</v>
      </c>
      <c r="AD54" s="100"/>
      <c r="AE54" s="100">
        <v>25.745257452574528</v>
      </c>
      <c r="AF54" s="100"/>
      <c r="AG54" s="100">
        <v>18.158351030182931</v>
      </c>
      <c r="AH54" s="234"/>
      <c r="AI54" s="99">
        <f t="shared" si="31"/>
        <v>11.538461538461538</v>
      </c>
      <c r="AJ54" s="99"/>
      <c r="AK54" s="99">
        <f t="shared" si="32"/>
        <v>33.879781420765028</v>
      </c>
      <c r="AL54" s="99"/>
      <c r="AM54" s="99">
        <f t="shared" si="33"/>
        <v>44.286255493115142</v>
      </c>
      <c r="AO54" s="99">
        <f t="shared" si="34"/>
        <v>27.052612297077694</v>
      </c>
      <c r="AQ54" s="99">
        <f t="shared" si="35"/>
        <v>33.611691022964507</v>
      </c>
      <c r="AS54" s="99">
        <f t="shared" si="36"/>
        <v>32.355667727334243</v>
      </c>
    </row>
    <row r="55" spans="1:45" s="4" customFormat="1" ht="24">
      <c r="A55" s="144" t="s">
        <v>90</v>
      </c>
      <c r="B55" s="76">
        <v>0</v>
      </c>
      <c r="C55" s="234"/>
      <c r="D55" s="76">
        <v>0</v>
      </c>
      <c r="E55" s="234"/>
      <c r="F55" s="76">
        <v>0</v>
      </c>
      <c r="G55" s="234"/>
      <c r="H55" s="76">
        <v>0</v>
      </c>
      <c r="I55" s="234"/>
      <c r="J55" s="76">
        <v>0</v>
      </c>
      <c r="K55" s="234"/>
      <c r="L55" s="276">
        <v>62</v>
      </c>
      <c r="M55" s="234" t="s">
        <v>76</v>
      </c>
      <c r="N55" s="76">
        <v>9</v>
      </c>
      <c r="O55" s="234" t="s">
        <v>76</v>
      </c>
      <c r="P55" s="76">
        <v>12.04378406</v>
      </c>
      <c r="Q55" s="234" t="s">
        <v>76</v>
      </c>
      <c r="R55" s="76">
        <v>0</v>
      </c>
      <c r="S55" s="234"/>
      <c r="T55" s="76">
        <v>115</v>
      </c>
      <c r="U55" s="234" t="s">
        <v>76</v>
      </c>
      <c r="V55" s="76">
        <v>32.881386030000002</v>
      </c>
      <c r="W55" s="234" t="s">
        <v>76</v>
      </c>
      <c r="X55" s="234"/>
      <c r="Y55" s="76">
        <v>0</v>
      </c>
      <c r="Z55" s="234"/>
      <c r="AA55" s="76">
        <v>0</v>
      </c>
      <c r="AB55" s="234"/>
      <c r="AC55" s="76">
        <v>0</v>
      </c>
      <c r="AD55" s="234"/>
      <c r="AE55" s="76">
        <v>0</v>
      </c>
      <c r="AF55" s="234"/>
      <c r="AG55" s="76">
        <v>0</v>
      </c>
      <c r="AH55" s="234"/>
      <c r="AI55" s="99">
        <f t="shared" si="31"/>
        <v>23.846153846153847</v>
      </c>
      <c r="AJ55" s="99"/>
      <c r="AK55" s="99">
        <f t="shared" si="32"/>
        <v>4.918032786885246</v>
      </c>
      <c r="AL55" s="99"/>
      <c r="AM55" s="99">
        <f t="shared" si="33"/>
        <v>8.586388616212572</v>
      </c>
      <c r="AO55" s="99">
        <f t="shared" si="34"/>
        <v>0</v>
      </c>
      <c r="AQ55" s="99">
        <f>T55/SUM(T$49:T$55)*100</f>
        <v>24.008350730688935</v>
      </c>
      <c r="AS55" s="99">
        <f>V55/SUM(V$49:V$55)*100</f>
        <v>6.6927902257497269</v>
      </c>
    </row>
    <row r="56" spans="1:45" s="4" customFormat="1" ht="12">
      <c r="A56" s="144" t="s">
        <v>3</v>
      </c>
      <c r="B56" s="76">
        <v>0</v>
      </c>
      <c r="C56" s="234"/>
      <c r="D56" s="76">
        <v>0</v>
      </c>
      <c r="E56" s="234"/>
      <c r="F56" s="76">
        <v>0</v>
      </c>
      <c r="G56" s="234"/>
      <c r="H56" s="76">
        <v>0</v>
      </c>
      <c r="I56" s="234"/>
      <c r="J56" s="76">
        <v>0</v>
      </c>
      <c r="K56" s="234"/>
      <c r="L56" s="276">
        <v>57</v>
      </c>
      <c r="M56" s="234" t="s">
        <v>76</v>
      </c>
      <c r="N56" s="76">
        <v>235</v>
      </c>
      <c r="O56" s="234" t="s">
        <v>76</v>
      </c>
      <c r="P56" s="76">
        <v>147.0787948</v>
      </c>
      <c r="Q56" s="234" t="s">
        <v>76</v>
      </c>
      <c r="R56" s="76">
        <v>40.238166719151174</v>
      </c>
      <c r="S56" s="234" t="s">
        <v>76</v>
      </c>
      <c r="T56" s="76">
        <v>26</v>
      </c>
      <c r="U56" s="234" t="s">
        <v>76</v>
      </c>
      <c r="V56" s="76">
        <v>8.8360350000000007</v>
      </c>
      <c r="W56" s="234" t="s">
        <v>76</v>
      </c>
      <c r="X56" s="234"/>
      <c r="Y56" s="76">
        <v>0</v>
      </c>
      <c r="Z56" s="234"/>
      <c r="AA56" s="76">
        <v>0</v>
      </c>
      <c r="AB56" s="234"/>
      <c r="AC56" s="76">
        <v>0</v>
      </c>
      <c r="AD56" s="234"/>
      <c r="AE56" s="76">
        <v>0</v>
      </c>
      <c r="AF56" s="234"/>
      <c r="AG56" s="76">
        <v>0</v>
      </c>
      <c r="AH56" s="234"/>
      <c r="AI56" s="98" t="s">
        <v>74</v>
      </c>
      <c r="AJ56" s="98"/>
      <c r="AK56" s="98" t="s">
        <v>74</v>
      </c>
      <c r="AL56" s="98"/>
      <c r="AM56" s="98" t="s">
        <v>74</v>
      </c>
      <c r="AO56" s="98" t="s">
        <v>74</v>
      </c>
      <c r="AQ56" s="98" t="s">
        <v>74</v>
      </c>
      <c r="AS56" s="98" t="s">
        <v>74</v>
      </c>
    </row>
    <row r="57" spans="1:45" s="4" customFormat="1" ht="6.6" customHeight="1">
      <c r="A57" s="44"/>
      <c r="B57" s="79"/>
      <c r="C57" s="86"/>
      <c r="D57" s="79"/>
      <c r="E57" s="86"/>
      <c r="F57" s="79"/>
      <c r="G57" s="85"/>
      <c r="H57" s="77"/>
      <c r="I57" s="85"/>
      <c r="J57" s="85"/>
      <c r="K57" s="85"/>
      <c r="L57" s="85"/>
      <c r="M57" s="85"/>
      <c r="N57" s="85"/>
      <c r="O57" s="234"/>
      <c r="P57" s="85"/>
      <c r="Q57" s="85"/>
      <c r="R57" s="85"/>
      <c r="S57" s="85"/>
      <c r="T57" s="85"/>
      <c r="U57" s="85"/>
      <c r="V57" s="85"/>
      <c r="W57" s="85"/>
      <c r="X57" s="85"/>
      <c r="Y57" s="100"/>
      <c r="Z57" s="100"/>
      <c r="AA57" s="103"/>
      <c r="AB57" s="103"/>
      <c r="AC57" s="103"/>
      <c r="AD57" s="103"/>
      <c r="AE57" s="103"/>
      <c r="AF57" s="103"/>
      <c r="AG57" s="85"/>
      <c r="AH57" s="85"/>
      <c r="AI57" s="85"/>
      <c r="AJ57" s="85"/>
    </row>
    <row r="58" spans="1:45" s="22" customFormat="1" ht="24">
      <c r="A58" s="171" t="s">
        <v>99</v>
      </c>
      <c r="B58" s="78">
        <v>88.289293037334446</v>
      </c>
      <c r="C58" s="234" t="s">
        <v>76</v>
      </c>
      <c r="D58" s="78">
        <v>288.13497536918578</v>
      </c>
      <c r="E58" s="234" t="s">
        <v>76</v>
      </c>
      <c r="F58" s="78">
        <v>120.1359056760769</v>
      </c>
      <c r="G58" s="90" t="s">
        <v>76</v>
      </c>
      <c r="H58" s="78">
        <v>369</v>
      </c>
      <c r="I58" s="90" t="s">
        <v>76</v>
      </c>
      <c r="J58" s="75">
        <v>258</v>
      </c>
      <c r="K58" s="90" t="s">
        <v>76</v>
      </c>
      <c r="L58" s="75">
        <f>SUM(L59:L65)</f>
        <v>317</v>
      </c>
      <c r="M58" s="90" t="s">
        <v>76</v>
      </c>
      <c r="N58" s="75">
        <f>SUM(N59:N65)</f>
        <v>418</v>
      </c>
      <c r="O58" s="75" t="s">
        <v>76</v>
      </c>
      <c r="P58" s="75">
        <f t="shared" ref="P58:R58" si="37">SUM(P59:P65)</f>
        <v>287.34479709999999</v>
      </c>
      <c r="Q58" s="90" t="s">
        <v>76</v>
      </c>
      <c r="R58" s="75">
        <f t="shared" si="37"/>
        <v>265.86593977135959</v>
      </c>
      <c r="S58" s="90"/>
      <c r="T58" s="75">
        <f t="shared" ref="T58:V58" si="38">SUM(T59:T65)</f>
        <v>504</v>
      </c>
      <c r="U58" s="90"/>
      <c r="V58" s="75">
        <f>SUM(V59:V65)</f>
        <v>500.13166688000001</v>
      </c>
      <c r="W58" s="90" t="s">
        <v>76</v>
      </c>
      <c r="X58" s="90"/>
      <c r="Y58" s="97">
        <v>100</v>
      </c>
      <c r="Z58" s="97"/>
      <c r="AA58" s="97">
        <v>100</v>
      </c>
      <c r="AB58" s="97"/>
      <c r="AC58" s="97">
        <v>100</v>
      </c>
      <c r="AD58" s="97"/>
      <c r="AE58" s="97">
        <v>100</v>
      </c>
      <c r="AF58" s="97"/>
      <c r="AG58" s="97">
        <v>100</v>
      </c>
      <c r="AH58" s="90"/>
      <c r="AI58" s="97">
        <f>SUM(AI59:AI64)</f>
        <v>100</v>
      </c>
      <c r="AJ58" s="97"/>
      <c r="AK58" s="97">
        <f>SUM(AK59:AK64)</f>
        <v>100</v>
      </c>
      <c r="AL58" s="97"/>
      <c r="AM58" s="97">
        <f t="shared" ref="AM58:AO58" si="39">SUM(AM59:AM64)</f>
        <v>100</v>
      </c>
      <c r="AO58" s="97">
        <f t="shared" si="39"/>
        <v>99.999999999999986</v>
      </c>
      <c r="AQ58" s="97">
        <f t="shared" ref="AQ58:AS58" si="40">SUM(AQ59:AQ64)</f>
        <v>100</v>
      </c>
      <c r="AS58" s="97">
        <f t="shared" si="40"/>
        <v>100</v>
      </c>
    </row>
    <row r="59" spans="1:45" s="22" customFormat="1" ht="12">
      <c r="A59" s="144" t="s">
        <v>201</v>
      </c>
      <c r="B59" s="76">
        <v>0</v>
      </c>
      <c r="C59" s="234"/>
      <c r="D59" s="76">
        <v>0</v>
      </c>
      <c r="E59" s="234"/>
      <c r="F59" s="76">
        <v>0</v>
      </c>
      <c r="G59" s="234"/>
      <c r="H59" s="76">
        <v>0</v>
      </c>
      <c r="I59" s="234"/>
      <c r="J59" s="76">
        <v>0</v>
      </c>
      <c r="K59" s="90"/>
      <c r="L59" s="76">
        <v>70</v>
      </c>
      <c r="M59" s="234" t="s">
        <v>76</v>
      </c>
      <c r="N59" s="76">
        <v>0</v>
      </c>
      <c r="O59" s="234"/>
      <c r="P59" s="76">
        <v>0</v>
      </c>
      <c r="Q59" s="234"/>
      <c r="R59" s="76">
        <v>0</v>
      </c>
      <c r="S59" s="234"/>
      <c r="T59" s="76">
        <v>0</v>
      </c>
      <c r="U59" s="234"/>
      <c r="V59" s="76">
        <v>0</v>
      </c>
      <c r="W59" s="234"/>
      <c r="X59" s="234"/>
      <c r="Y59" s="76">
        <v>0</v>
      </c>
      <c r="Z59" s="234"/>
      <c r="AA59" s="76">
        <v>0</v>
      </c>
      <c r="AB59" s="234"/>
      <c r="AC59" s="76">
        <v>0</v>
      </c>
      <c r="AD59" s="234"/>
      <c r="AE59" s="76">
        <v>0</v>
      </c>
      <c r="AF59" s="234"/>
      <c r="AG59" s="76">
        <v>0</v>
      </c>
      <c r="AH59" s="90"/>
      <c r="AI59" s="103">
        <f t="shared" ref="AI59:AI64" si="41">L59/SUM($L$59:$L$64)*100</f>
        <v>25.362318840579711</v>
      </c>
      <c r="AJ59" s="103"/>
      <c r="AK59" s="103">
        <f t="shared" ref="AK59:AK64" si="42">N59/SUM($N$59:$N$64)*100</f>
        <v>0</v>
      </c>
      <c r="AL59" s="103"/>
      <c r="AM59" s="103">
        <f t="shared" ref="AM59:AM64" si="43">P59/SUM($P$59:$P$64)*100</f>
        <v>0</v>
      </c>
      <c r="AO59" s="103">
        <f t="shared" ref="AO59:AO64" si="44">R59/SUM($R$59:$R$64)*100</f>
        <v>0</v>
      </c>
      <c r="AQ59" s="103">
        <f>T59/SUM(T$59:T$64)*100</f>
        <v>0</v>
      </c>
      <c r="AS59" s="103">
        <f>V59/SUM(V$59:V$64)*100</f>
        <v>0</v>
      </c>
    </row>
    <row r="60" spans="1:45" s="4" customFormat="1" ht="12">
      <c r="A60" s="144" t="s">
        <v>38</v>
      </c>
      <c r="B60" s="76">
        <v>7.2133490335305606</v>
      </c>
      <c r="C60" s="234" t="s">
        <v>76</v>
      </c>
      <c r="D60" s="76">
        <v>0</v>
      </c>
      <c r="E60" s="84"/>
      <c r="F60" s="76">
        <v>0</v>
      </c>
      <c r="G60" s="141"/>
      <c r="H60" s="76">
        <v>13</v>
      </c>
      <c r="I60" s="141" t="s">
        <v>76</v>
      </c>
      <c r="J60" s="76">
        <v>0</v>
      </c>
      <c r="K60" s="141"/>
      <c r="L60" s="76">
        <v>17</v>
      </c>
      <c r="M60" s="234" t="s">
        <v>76</v>
      </c>
      <c r="N60" s="76">
        <v>0</v>
      </c>
      <c r="O60" s="234"/>
      <c r="P60" s="76">
        <v>21.281193340000002</v>
      </c>
      <c r="Q60" s="234" t="s">
        <v>76</v>
      </c>
      <c r="R60" s="76">
        <v>0</v>
      </c>
      <c r="S60" s="234"/>
      <c r="T60" s="76">
        <v>0</v>
      </c>
      <c r="U60" s="234"/>
      <c r="V60" s="76">
        <v>0</v>
      </c>
      <c r="W60" s="234"/>
      <c r="X60" s="234"/>
      <c r="Y60" s="103">
        <v>8.1701288858211711</v>
      </c>
      <c r="Z60" s="99"/>
      <c r="AA60" s="103">
        <v>0</v>
      </c>
      <c r="AB60" s="100"/>
      <c r="AC60" s="103">
        <v>0</v>
      </c>
      <c r="AD60" s="100"/>
      <c r="AE60" s="103">
        <v>3.5230352303523031</v>
      </c>
      <c r="AF60" s="100"/>
      <c r="AG60" s="103">
        <v>0</v>
      </c>
      <c r="AH60" s="141"/>
      <c r="AI60" s="103">
        <f t="shared" si="41"/>
        <v>6.1594202898550732</v>
      </c>
      <c r="AJ60" s="103"/>
      <c r="AK60" s="103">
        <f t="shared" si="42"/>
        <v>0</v>
      </c>
      <c r="AL60" s="103"/>
      <c r="AM60" s="103">
        <f t="shared" si="43"/>
        <v>13.555338148956428</v>
      </c>
      <c r="AO60" s="103">
        <f t="shared" si="44"/>
        <v>0</v>
      </c>
      <c r="AQ60" s="103">
        <f t="shared" ref="AQ60:AQ63" si="45">T60/SUM(T$59:T$64)*100</f>
        <v>0</v>
      </c>
      <c r="AS60" s="103">
        <f>V60/SUM(V$59:V$64)*100</f>
        <v>0</v>
      </c>
    </row>
    <row r="61" spans="1:45" s="4" customFormat="1" ht="12">
      <c r="A61" s="144" t="s">
        <v>81</v>
      </c>
      <c r="B61" s="76">
        <v>0</v>
      </c>
      <c r="C61" s="84"/>
      <c r="D61" s="76">
        <v>0</v>
      </c>
      <c r="E61" s="84"/>
      <c r="F61" s="76">
        <v>10.286482284</v>
      </c>
      <c r="G61" s="234" t="s">
        <v>76</v>
      </c>
      <c r="H61" s="76">
        <v>23</v>
      </c>
      <c r="I61" s="234" t="s">
        <v>76</v>
      </c>
      <c r="J61" s="76">
        <v>10.026869588202915</v>
      </c>
      <c r="K61" s="234" t="s">
        <v>76</v>
      </c>
      <c r="L61" s="76">
        <v>0</v>
      </c>
      <c r="M61" s="234"/>
      <c r="N61" s="76">
        <v>0</v>
      </c>
      <c r="O61" s="234"/>
      <c r="P61" s="76">
        <v>0</v>
      </c>
      <c r="Q61" s="234"/>
      <c r="R61" s="76">
        <v>27.001066733081373</v>
      </c>
      <c r="S61" s="234" t="s">
        <v>76</v>
      </c>
      <c r="T61" s="76">
        <v>0</v>
      </c>
      <c r="U61" s="234"/>
      <c r="V61" s="76">
        <v>47.721254360000003</v>
      </c>
      <c r="W61" s="234" t="s">
        <v>76</v>
      </c>
      <c r="X61" s="234"/>
      <c r="Y61" s="103">
        <v>0</v>
      </c>
      <c r="Z61" s="99"/>
      <c r="AA61" s="103">
        <v>0</v>
      </c>
      <c r="AB61" s="100"/>
      <c r="AC61" s="103">
        <v>8.5623712795202938</v>
      </c>
      <c r="AD61" s="100"/>
      <c r="AE61" s="103">
        <v>6.2330623306233059</v>
      </c>
      <c r="AF61" s="100"/>
      <c r="AG61" s="103">
        <v>3.8871510626896817</v>
      </c>
      <c r="AH61" s="234"/>
      <c r="AI61" s="103">
        <f t="shared" si="41"/>
        <v>0</v>
      </c>
      <c r="AJ61" s="103"/>
      <c r="AK61" s="103">
        <f t="shared" si="42"/>
        <v>0</v>
      </c>
      <c r="AL61" s="103"/>
      <c r="AM61" s="103">
        <f t="shared" si="43"/>
        <v>0</v>
      </c>
      <c r="AO61" s="103">
        <f t="shared" si="44"/>
        <v>12.911587053629894</v>
      </c>
      <c r="AQ61" s="103">
        <f t="shared" si="45"/>
        <v>0</v>
      </c>
      <c r="AS61" s="103">
        <f>V61/SUM(V$59:V$64)*100</f>
        <v>11.301937118098813</v>
      </c>
    </row>
    <row r="62" spans="1:45" s="4" customFormat="1" ht="12">
      <c r="A62" s="144" t="s">
        <v>82</v>
      </c>
      <c r="B62" s="76">
        <v>0</v>
      </c>
      <c r="C62" s="84"/>
      <c r="D62" s="76">
        <v>47.659039811015006</v>
      </c>
      <c r="E62" s="234" t="s">
        <v>76</v>
      </c>
      <c r="F62" s="76">
        <v>0</v>
      </c>
      <c r="G62" s="234"/>
      <c r="H62" s="76">
        <v>45</v>
      </c>
      <c r="I62" s="234" t="s">
        <v>76</v>
      </c>
      <c r="J62" s="76">
        <v>81.163898540145937</v>
      </c>
      <c r="K62" s="234" t="s">
        <v>76</v>
      </c>
      <c r="L62" s="76">
        <v>52</v>
      </c>
      <c r="M62" s="234" t="s">
        <v>76</v>
      </c>
      <c r="N62" s="38">
        <v>17</v>
      </c>
      <c r="O62" s="234" t="s">
        <v>76</v>
      </c>
      <c r="P62" s="76"/>
      <c r="Q62" s="234"/>
      <c r="R62" s="76">
        <v>0</v>
      </c>
      <c r="S62" s="234"/>
      <c r="T62" s="76">
        <v>15</v>
      </c>
      <c r="U62" s="234" t="s">
        <v>76</v>
      </c>
      <c r="V62" s="76">
        <v>65.586773120000004</v>
      </c>
      <c r="W62" s="234" t="s">
        <v>76</v>
      </c>
      <c r="X62" s="234"/>
      <c r="Y62" s="103">
        <v>0</v>
      </c>
      <c r="Z62" s="99"/>
      <c r="AA62" s="103">
        <v>16.540525755316494</v>
      </c>
      <c r="AB62" s="100"/>
      <c r="AC62" s="103">
        <v>0</v>
      </c>
      <c r="AD62" s="100"/>
      <c r="AE62" s="103">
        <v>12.195121951219512</v>
      </c>
      <c r="AF62" s="100"/>
      <c r="AG62" s="103">
        <v>31.465088050368394</v>
      </c>
      <c r="AH62" s="234"/>
      <c r="AI62" s="103">
        <f t="shared" si="41"/>
        <v>18.840579710144929</v>
      </c>
      <c r="AJ62" s="103"/>
      <c r="AK62" s="103">
        <f t="shared" si="42"/>
        <v>9.2896174863387984</v>
      </c>
      <c r="AL62" s="103"/>
      <c r="AM62" s="103">
        <f t="shared" si="43"/>
        <v>0</v>
      </c>
      <c r="AO62" s="103">
        <f t="shared" si="44"/>
        <v>0</v>
      </c>
      <c r="AQ62" s="103">
        <f t="shared" si="45"/>
        <v>3.4090909090909087</v>
      </c>
      <c r="AS62" s="103">
        <f>V62/SUM(V$59:V$64)*100</f>
        <v>15.53307002346058</v>
      </c>
    </row>
    <row r="63" spans="1:45" s="4" customFormat="1" ht="12">
      <c r="A63" s="144" t="s">
        <v>83</v>
      </c>
      <c r="B63" s="76">
        <v>71.828691256551139</v>
      </c>
      <c r="C63" s="234" t="s">
        <v>76</v>
      </c>
      <c r="D63" s="76">
        <v>49.917696170621532</v>
      </c>
      <c r="E63" s="234" t="s">
        <v>76</v>
      </c>
      <c r="F63" s="76">
        <v>26.698500974664562</v>
      </c>
      <c r="G63" s="234" t="s">
        <v>76</v>
      </c>
      <c r="H63" s="76">
        <v>170</v>
      </c>
      <c r="I63" s="234" t="s">
        <v>76</v>
      </c>
      <c r="J63" s="76">
        <v>86.366303207188338</v>
      </c>
      <c r="K63" s="234" t="s">
        <v>76</v>
      </c>
      <c r="L63" s="76">
        <v>28</v>
      </c>
      <c r="M63" s="234" t="s">
        <v>76</v>
      </c>
      <c r="N63" s="38">
        <v>13</v>
      </c>
      <c r="O63" s="234" t="s">
        <v>76</v>
      </c>
      <c r="P63" s="76">
        <v>21.325296359999999</v>
      </c>
      <c r="Q63" s="234" t="s">
        <v>76</v>
      </c>
      <c r="R63" s="76">
        <v>66.055163256688274</v>
      </c>
      <c r="S63" s="234" t="s">
        <v>76</v>
      </c>
      <c r="T63" s="76">
        <v>79</v>
      </c>
      <c r="U63" s="234" t="s">
        <v>76</v>
      </c>
      <c r="V63" s="76">
        <v>56.313959189999999</v>
      </c>
      <c r="W63" s="234" t="s">
        <v>76</v>
      </c>
      <c r="X63" s="234"/>
      <c r="Y63" s="103">
        <v>81.356061177403816</v>
      </c>
      <c r="Z63" s="99"/>
      <c r="AA63" s="103">
        <v>17.324414055135883</v>
      </c>
      <c r="AB63" s="100"/>
      <c r="AC63" s="103">
        <v>22.223581554919868</v>
      </c>
      <c r="AD63" s="100"/>
      <c r="AE63" s="103">
        <v>46.070460704607044</v>
      </c>
      <c r="AF63" s="100"/>
      <c r="AG63" s="103">
        <v>33.481922183109916</v>
      </c>
      <c r="AH63" s="234"/>
      <c r="AI63" s="103">
        <f t="shared" si="41"/>
        <v>10.144927536231885</v>
      </c>
      <c r="AJ63" s="103"/>
      <c r="AK63" s="103">
        <f t="shared" si="42"/>
        <v>7.1038251366120218</v>
      </c>
      <c r="AL63" s="103"/>
      <c r="AM63" s="103">
        <f t="shared" si="43"/>
        <v>13.583430152066352</v>
      </c>
      <c r="AO63" s="103">
        <f t="shared" si="44"/>
        <v>31.58678874288811</v>
      </c>
      <c r="AQ63" s="103">
        <f t="shared" si="45"/>
        <v>17.954545454545453</v>
      </c>
      <c r="AS63" s="103">
        <f>V63/SUM(V$59:V$64)*100</f>
        <v>13.336967650415355</v>
      </c>
    </row>
    <row r="64" spans="1:45" s="4" customFormat="1" ht="12">
      <c r="A64" s="144" t="s">
        <v>84</v>
      </c>
      <c r="B64" s="76">
        <v>9.247252747252741</v>
      </c>
      <c r="C64" s="234" t="s">
        <v>76</v>
      </c>
      <c r="D64" s="76">
        <v>190.55823938754924</v>
      </c>
      <c r="E64" s="234" t="s">
        <v>76</v>
      </c>
      <c r="F64" s="76">
        <v>83.150922417412346</v>
      </c>
      <c r="G64" s="234" t="s">
        <v>76</v>
      </c>
      <c r="H64" s="76">
        <v>118</v>
      </c>
      <c r="I64" s="234" t="s">
        <v>76</v>
      </c>
      <c r="J64" s="76">
        <v>80.39198766668504</v>
      </c>
      <c r="K64" s="234" t="s">
        <v>76</v>
      </c>
      <c r="L64" s="76">
        <v>109</v>
      </c>
      <c r="M64" s="234" t="s">
        <v>76</v>
      </c>
      <c r="N64" s="38">
        <v>153</v>
      </c>
      <c r="O64" s="234" t="s">
        <v>76</v>
      </c>
      <c r="P64" s="76">
        <v>114.3884381</v>
      </c>
      <c r="Q64" s="234" t="s">
        <v>76</v>
      </c>
      <c r="R64" s="76">
        <v>116.06652634474645</v>
      </c>
      <c r="S64" s="234" t="s">
        <v>76</v>
      </c>
      <c r="T64" s="76">
        <v>346</v>
      </c>
      <c r="U64" s="234" t="s">
        <v>76</v>
      </c>
      <c r="V64" s="76">
        <v>252.61761581000002</v>
      </c>
      <c r="W64" s="234" t="s">
        <v>76</v>
      </c>
      <c r="X64" s="234"/>
      <c r="Y64" s="103">
        <v>10.473809936775009</v>
      </c>
      <c r="Z64" s="97"/>
      <c r="AA64" s="103">
        <v>66.13506018954763</v>
      </c>
      <c r="AB64" s="100"/>
      <c r="AC64" s="103">
        <v>69.214047165559833</v>
      </c>
      <c r="AD64" s="100"/>
      <c r="AE64" s="103">
        <v>31.978319783197833</v>
      </c>
      <c r="AF64" s="100"/>
      <c r="AG64" s="103">
        <v>31.165838703832012</v>
      </c>
      <c r="AH64" s="234"/>
      <c r="AI64" s="103">
        <f t="shared" si="41"/>
        <v>39.492753623188406</v>
      </c>
      <c r="AJ64" s="103"/>
      <c r="AK64" s="103">
        <f t="shared" si="42"/>
        <v>83.606557377049185</v>
      </c>
      <c r="AL64" s="103"/>
      <c r="AM64" s="103">
        <f t="shared" si="43"/>
        <v>72.861231698977221</v>
      </c>
      <c r="AO64" s="103">
        <f t="shared" si="44"/>
        <v>55.501624203481981</v>
      </c>
      <c r="AQ64" s="103">
        <f>T64/SUM(T$59:T$64)*100</f>
        <v>78.63636363636364</v>
      </c>
      <c r="AS64" s="103">
        <f>V64/SUM(V$59:V$64)*100</f>
        <v>59.828025208025245</v>
      </c>
    </row>
    <row r="65" spans="1:46" s="4" customFormat="1" ht="12">
      <c r="A65" s="144" t="s">
        <v>3</v>
      </c>
      <c r="B65" s="76">
        <v>0</v>
      </c>
      <c r="C65" s="234"/>
      <c r="D65" s="76">
        <v>0</v>
      </c>
      <c r="E65" s="234"/>
      <c r="F65" s="76">
        <v>0</v>
      </c>
      <c r="G65" s="234"/>
      <c r="H65" s="76">
        <v>0</v>
      </c>
      <c r="I65" s="234"/>
      <c r="J65" s="76">
        <v>0</v>
      </c>
      <c r="K65" s="234"/>
      <c r="L65" s="76">
        <v>41</v>
      </c>
      <c r="M65" s="234" t="s">
        <v>76</v>
      </c>
      <c r="N65" s="38">
        <v>235</v>
      </c>
      <c r="O65" s="234" t="s">
        <v>76</v>
      </c>
      <c r="P65" s="76">
        <v>130.34986929999999</v>
      </c>
      <c r="Q65" s="234" t="s">
        <v>76</v>
      </c>
      <c r="R65" s="76">
        <v>56.743183436843474</v>
      </c>
      <c r="S65" s="234" t="s">
        <v>76</v>
      </c>
      <c r="T65" s="76">
        <v>64</v>
      </c>
      <c r="U65" s="234" t="s">
        <v>76</v>
      </c>
      <c r="V65" s="76">
        <v>77.89206440000001</v>
      </c>
      <c r="W65" s="234" t="s">
        <v>76</v>
      </c>
      <c r="X65" s="234"/>
      <c r="Y65" s="76">
        <v>0</v>
      </c>
      <c r="Z65" s="234"/>
      <c r="AA65" s="76">
        <v>0</v>
      </c>
      <c r="AB65" s="234"/>
      <c r="AC65" s="76">
        <v>0</v>
      </c>
      <c r="AD65" s="234"/>
      <c r="AE65" s="76">
        <v>0</v>
      </c>
      <c r="AF65" s="234"/>
      <c r="AG65" s="76">
        <v>0</v>
      </c>
      <c r="AH65" s="234"/>
      <c r="AI65" s="98" t="s">
        <v>74</v>
      </c>
      <c r="AJ65" s="98"/>
      <c r="AK65" s="98" t="s">
        <v>74</v>
      </c>
      <c r="AL65" s="98"/>
      <c r="AM65" s="98" t="s">
        <v>74</v>
      </c>
      <c r="AO65" s="98" t="s">
        <v>74</v>
      </c>
      <c r="AQ65" s="98" t="s">
        <v>74</v>
      </c>
      <c r="AS65" s="98" t="s">
        <v>74</v>
      </c>
    </row>
    <row r="66" spans="1:46" s="4" customFormat="1" ht="6.6" customHeight="1">
      <c r="A66" s="45"/>
      <c r="B66" s="76"/>
      <c r="C66" s="84"/>
      <c r="D66" s="76"/>
      <c r="E66" s="84"/>
      <c r="F66" s="76"/>
      <c r="G66" s="84"/>
      <c r="H66" s="76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99"/>
      <c r="Z66" s="99"/>
      <c r="AA66" s="103"/>
      <c r="AB66" s="103"/>
      <c r="AC66" s="103"/>
      <c r="AD66" s="103"/>
      <c r="AE66" s="103"/>
      <c r="AF66" s="103"/>
      <c r="AG66" s="84"/>
      <c r="AH66" s="84"/>
      <c r="AI66" s="84"/>
      <c r="AJ66" s="84"/>
    </row>
    <row r="67" spans="1:46" s="22" customFormat="1" ht="12">
      <c r="A67" s="215" t="s">
        <v>131</v>
      </c>
      <c r="B67" s="185">
        <v>20561.371275738231</v>
      </c>
      <c r="C67" s="186"/>
      <c r="D67" s="185">
        <v>18596.490175665291</v>
      </c>
      <c r="E67" s="186"/>
      <c r="F67" s="185">
        <v>20025.812946142043</v>
      </c>
      <c r="G67" s="186"/>
      <c r="H67" s="185">
        <v>48623</v>
      </c>
      <c r="I67" s="186"/>
      <c r="J67" s="185">
        <v>59392</v>
      </c>
      <c r="K67" s="186"/>
      <c r="L67" s="185">
        <f>L69</f>
        <v>70080.860541723348</v>
      </c>
      <c r="M67" s="186"/>
      <c r="N67" s="185">
        <f>N69</f>
        <v>42162</v>
      </c>
      <c r="O67" s="185"/>
      <c r="P67" s="185">
        <f t="shared" ref="P67:R67" si="46">P69</f>
        <v>50930.580813169996</v>
      </c>
      <c r="Q67" s="186"/>
      <c r="R67" s="185">
        <f t="shared" si="46"/>
        <v>37937</v>
      </c>
      <c r="S67" s="186"/>
      <c r="T67" s="185">
        <f t="shared" ref="T67:V67" si="47">T69</f>
        <v>45702</v>
      </c>
      <c r="U67" s="186"/>
      <c r="V67" s="185">
        <f t="shared" si="47"/>
        <v>47544.398498470044</v>
      </c>
      <c r="W67" s="186"/>
      <c r="X67" s="186"/>
      <c r="Y67" s="218"/>
      <c r="Z67" s="218"/>
      <c r="AA67" s="217"/>
      <c r="AB67" s="217"/>
      <c r="AC67" s="217"/>
      <c r="AD67" s="217"/>
      <c r="AE67" s="217"/>
      <c r="AF67" s="217"/>
      <c r="AG67" s="186"/>
      <c r="AH67" s="186"/>
      <c r="AI67" s="186"/>
      <c r="AJ67" s="186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</row>
    <row r="68" spans="1:46" s="4" customFormat="1" ht="6.6" customHeight="1">
      <c r="A68" s="45"/>
      <c r="B68" s="76"/>
      <c r="C68" s="84"/>
      <c r="D68" s="76"/>
      <c r="E68" s="84"/>
      <c r="F68" s="76"/>
      <c r="G68" s="84"/>
      <c r="H68" s="76"/>
      <c r="I68" s="84"/>
      <c r="J68" s="84"/>
      <c r="K68" s="84"/>
      <c r="L68" s="84"/>
      <c r="M68" s="84"/>
      <c r="N68" s="305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99"/>
      <c r="Z68" s="99"/>
      <c r="AA68" s="103"/>
      <c r="AB68" s="103"/>
      <c r="AC68" s="103"/>
      <c r="AD68" s="103"/>
      <c r="AE68" s="103"/>
      <c r="AF68" s="103"/>
      <c r="AG68" s="84"/>
      <c r="AH68" s="84"/>
      <c r="AI68" s="84"/>
      <c r="AJ68" s="84"/>
    </row>
    <row r="69" spans="1:46" s="9" customFormat="1" ht="25.5">
      <c r="A69" s="176" t="s">
        <v>164</v>
      </c>
      <c r="B69" s="78">
        <v>20561.371275738253</v>
      </c>
      <c r="C69" s="92"/>
      <c r="D69" s="78">
        <v>18596.490175665287</v>
      </c>
      <c r="E69" s="92"/>
      <c r="F69" s="78">
        <v>20025.812946142039</v>
      </c>
      <c r="G69" s="92"/>
      <c r="H69" s="78">
        <v>48623</v>
      </c>
      <c r="I69" s="92"/>
      <c r="J69" s="75">
        <v>59392</v>
      </c>
      <c r="K69" s="92"/>
      <c r="L69" s="75">
        <f>SUM(L70:L72)</f>
        <v>70080.860541723348</v>
      </c>
      <c r="M69" s="92"/>
      <c r="N69" s="75">
        <f>SUM(N70:N72)</f>
        <v>42162</v>
      </c>
      <c r="O69" s="75"/>
      <c r="P69" s="75">
        <f t="shared" ref="P69:R69" si="48">SUM(P70:P72)</f>
        <v>50930.580813169996</v>
      </c>
      <c r="Q69" s="92"/>
      <c r="R69" s="75">
        <f t="shared" si="48"/>
        <v>37937</v>
      </c>
      <c r="S69" s="92"/>
      <c r="T69" s="75">
        <f t="shared" ref="T69:V69" si="49">SUM(T70:T72)</f>
        <v>45702</v>
      </c>
      <c r="U69" s="92"/>
      <c r="V69" s="75">
        <f t="shared" si="49"/>
        <v>47544.398498470044</v>
      </c>
      <c r="W69" s="92"/>
      <c r="X69" s="92"/>
      <c r="Y69" s="104">
        <v>100.0000000000001</v>
      </c>
      <c r="Z69" s="100"/>
      <c r="AA69" s="104">
        <v>99.999999999999986</v>
      </c>
      <c r="AB69" s="104"/>
      <c r="AC69" s="104">
        <v>99.999999999999986</v>
      </c>
      <c r="AD69" s="104"/>
      <c r="AE69" s="104">
        <v>100</v>
      </c>
      <c r="AF69" s="104"/>
      <c r="AG69" s="104">
        <v>100</v>
      </c>
      <c r="AH69" s="92"/>
      <c r="AI69" s="104">
        <f>SUM(AI70:AI71)</f>
        <v>100</v>
      </c>
      <c r="AJ69" s="104"/>
      <c r="AK69" s="104">
        <f>SUM(AK70:AK71)</f>
        <v>100</v>
      </c>
      <c r="AL69" s="104"/>
      <c r="AM69" s="104">
        <f t="shared" ref="AM69:AO69" si="50">SUM(AM70:AM71)</f>
        <v>100.00000000000001</v>
      </c>
      <c r="AO69" s="104">
        <f t="shared" si="50"/>
        <v>100</v>
      </c>
      <c r="AQ69" s="104">
        <f t="shared" ref="AQ69:AS69" si="51">SUM(AQ70:AQ71)</f>
        <v>100</v>
      </c>
      <c r="AS69" s="104">
        <f t="shared" si="51"/>
        <v>100</v>
      </c>
    </row>
    <row r="70" spans="1:46" s="1" customFormat="1" ht="12">
      <c r="A70" s="173" t="s">
        <v>101</v>
      </c>
      <c r="B70" s="76">
        <v>3135.0399905467807</v>
      </c>
      <c r="C70" s="84"/>
      <c r="D70" s="76">
        <v>4785.7968474912886</v>
      </c>
      <c r="E70" s="84"/>
      <c r="F70" s="76">
        <v>3988.8863714563936</v>
      </c>
      <c r="G70" s="234"/>
      <c r="H70" s="76">
        <v>12179</v>
      </c>
      <c r="I70" s="234"/>
      <c r="J70" s="76">
        <v>20769.514843063294</v>
      </c>
      <c r="K70" s="234"/>
      <c r="L70" s="76">
        <v>22427.70345475127</v>
      </c>
      <c r="M70" s="234"/>
      <c r="N70" s="76">
        <v>12223</v>
      </c>
      <c r="O70" s="234"/>
      <c r="P70" s="76">
        <v>12246.85857</v>
      </c>
      <c r="Q70" s="234"/>
      <c r="R70" s="76">
        <v>7871</v>
      </c>
      <c r="S70" s="234"/>
      <c r="T70" s="76">
        <v>8519</v>
      </c>
      <c r="U70" s="234"/>
      <c r="V70" s="76">
        <v>6456.9053285800001</v>
      </c>
      <c r="W70" s="234"/>
      <c r="X70" s="234"/>
      <c r="Y70" s="99">
        <v>15.262587899836921</v>
      </c>
      <c r="Z70" s="99"/>
      <c r="AA70" s="99">
        <v>25.766448435160385</v>
      </c>
      <c r="AB70" s="100"/>
      <c r="AC70" s="99">
        <v>19.978048948771576</v>
      </c>
      <c r="AD70" s="100"/>
      <c r="AE70" s="100">
        <v>25.080829506373693</v>
      </c>
      <c r="AF70" s="100"/>
      <c r="AG70" s="100">
        <v>34.97031279537967</v>
      </c>
      <c r="AH70" s="234"/>
      <c r="AI70" s="100">
        <f>L70/SUM($L$70:$L$71)*100</f>
        <v>32.104431487920287</v>
      </c>
      <c r="AJ70" s="100"/>
      <c r="AK70" s="100">
        <f>N70/SUM($N$70:$N$71)*100</f>
        <v>29.023602602459992</v>
      </c>
      <c r="AL70" s="100"/>
      <c r="AM70" s="100">
        <f>P70/SUM($P$70:$P$71)*100</f>
        <v>24.061848357978207</v>
      </c>
      <c r="AN70" s="100"/>
      <c r="AO70" s="100">
        <f>R70/SUM($R$70:$R$71)*100</f>
        <v>20.806238435104415</v>
      </c>
      <c r="AP70" s="100"/>
      <c r="AQ70" s="100">
        <f>T70/SUM(T$70:T$71)*100</f>
        <v>18.667280217372252</v>
      </c>
      <c r="AR70" s="100"/>
      <c r="AS70" s="100">
        <f>V70/SUM(V$70:V$71)*100</f>
        <v>13.628709753466477</v>
      </c>
      <c r="AT70" s="100"/>
    </row>
    <row r="71" spans="1:46" s="1" customFormat="1" ht="12">
      <c r="A71" s="173" t="s">
        <v>100</v>
      </c>
      <c r="B71" s="76">
        <v>17405.644270346362</v>
      </c>
      <c r="C71" s="84"/>
      <c r="D71" s="76">
        <v>13787.957542968998</v>
      </c>
      <c r="E71" s="84"/>
      <c r="F71" s="76">
        <v>15977.459599988753</v>
      </c>
      <c r="G71" s="234"/>
      <c r="H71" s="76">
        <v>36380</v>
      </c>
      <c r="I71" s="234"/>
      <c r="J71" s="76">
        <v>38470.471075378533</v>
      </c>
      <c r="K71" s="234"/>
      <c r="L71" s="76">
        <v>47430.887447847286</v>
      </c>
      <c r="M71" s="234"/>
      <c r="N71" s="76">
        <v>29891</v>
      </c>
      <c r="O71" s="234"/>
      <c r="P71" s="76">
        <v>38650.555410000001</v>
      </c>
      <c r="Q71" s="234"/>
      <c r="R71" s="76">
        <v>29959</v>
      </c>
      <c r="S71" s="234"/>
      <c r="T71" s="76">
        <v>37117</v>
      </c>
      <c r="U71" s="234"/>
      <c r="V71" s="76">
        <v>40920.325864840037</v>
      </c>
      <c r="W71" s="234"/>
      <c r="X71" s="234"/>
      <c r="Y71" s="99">
        <v>84.737412100163183</v>
      </c>
      <c r="Z71" s="99"/>
      <c r="AA71" s="99">
        <v>74.233551564839601</v>
      </c>
      <c r="AB71" s="99"/>
      <c r="AC71" s="99">
        <v>80.021951051228413</v>
      </c>
      <c r="AD71" s="99"/>
      <c r="AE71" s="100">
        <v>74.919170493626311</v>
      </c>
      <c r="AF71" s="99"/>
      <c r="AG71" s="100">
        <v>64.773992895694022</v>
      </c>
      <c r="AH71" s="234"/>
      <c r="AI71" s="100">
        <f>L71/SUM($L$70:$L$71)*100</f>
        <v>67.895568512079706</v>
      </c>
      <c r="AJ71" s="100"/>
      <c r="AK71" s="100">
        <f>N71/SUM($N$70:$N$71)*100</f>
        <v>70.976397397540012</v>
      </c>
      <c r="AL71" s="100"/>
      <c r="AM71" s="100">
        <f>P71/SUM($P$70:$P$71)*100</f>
        <v>75.938151642021808</v>
      </c>
      <c r="AO71" s="100">
        <f>R71/SUM($R$70:$R$71)*100</f>
        <v>79.193761564895581</v>
      </c>
      <c r="AQ71" s="100">
        <f>T71/SUM(T$70:T$71)*100</f>
        <v>81.332719782627748</v>
      </c>
      <c r="AS71" s="100">
        <f>V71/SUM(V$70:V$71)*100</f>
        <v>86.371290246533519</v>
      </c>
    </row>
    <row r="72" spans="1:46" s="1" customFormat="1" ht="12">
      <c r="A72" s="173" t="s">
        <v>3</v>
      </c>
      <c r="B72" s="76">
        <v>20.68701484510963</v>
      </c>
      <c r="C72" s="234" t="s">
        <v>76</v>
      </c>
      <c r="D72" s="76">
        <v>22.735785204999999</v>
      </c>
      <c r="E72" s="234" t="s">
        <v>76</v>
      </c>
      <c r="F72" s="76">
        <v>59.466974696894134</v>
      </c>
      <c r="G72" s="235" t="s">
        <v>76</v>
      </c>
      <c r="H72" s="76">
        <v>64</v>
      </c>
      <c r="I72" s="235" t="s">
        <v>76</v>
      </c>
      <c r="J72" s="76">
        <v>151.86157400437804</v>
      </c>
      <c r="K72" s="235" t="s">
        <v>76</v>
      </c>
      <c r="L72" s="76">
        <v>222.2696391247874</v>
      </c>
      <c r="M72" s="235" t="s">
        <v>76</v>
      </c>
      <c r="N72" s="76">
        <v>48</v>
      </c>
      <c r="O72" s="235" t="s">
        <v>76</v>
      </c>
      <c r="P72" s="76">
        <v>33.166833169999997</v>
      </c>
      <c r="Q72" s="235" t="s">
        <v>76</v>
      </c>
      <c r="R72" s="76">
        <v>107</v>
      </c>
      <c r="S72" s="235" t="s">
        <v>76</v>
      </c>
      <c r="T72" s="76">
        <v>66</v>
      </c>
      <c r="U72" s="235" t="s">
        <v>76</v>
      </c>
      <c r="V72" s="76">
        <v>167.16730505000001</v>
      </c>
      <c r="W72" s="235" t="s">
        <v>76</v>
      </c>
      <c r="X72" s="235"/>
      <c r="Y72" s="98" t="s">
        <v>74</v>
      </c>
      <c r="Z72" s="100"/>
      <c r="AA72" s="98" t="s">
        <v>74</v>
      </c>
      <c r="AB72" s="99"/>
      <c r="AC72" s="98" t="s">
        <v>74</v>
      </c>
      <c r="AD72" s="99"/>
      <c r="AE72" s="98" t="s">
        <v>74</v>
      </c>
      <c r="AF72" s="99"/>
      <c r="AG72" s="98" t="s">
        <v>74</v>
      </c>
      <c r="AH72" s="235"/>
      <c r="AI72" s="98" t="s">
        <v>74</v>
      </c>
      <c r="AJ72" s="98"/>
      <c r="AK72" s="98" t="s">
        <v>74</v>
      </c>
      <c r="AL72" s="98"/>
      <c r="AM72" s="98" t="s">
        <v>74</v>
      </c>
      <c r="AO72" s="98" t="s">
        <v>74</v>
      </c>
      <c r="AQ72" s="98" t="s">
        <v>74</v>
      </c>
      <c r="AS72" s="98" t="s">
        <v>74</v>
      </c>
    </row>
    <row r="73" spans="1:46" s="4" customFormat="1" ht="6.6" customHeight="1">
      <c r="A73" s="64"/>
      <c r="B73" s="32"/>
      <c r="C73" s="84"/>
      <c r="D73" s="32"/>
      <c r="E73" s="84"/>
      <c r="F73" s="32"/>
      <c r="G73" s="84"/>
      <c r="H73" s="32"/>
      <c r="I73" s="84"/>
      <c r="J73" s="84"/>
      <c r="K73" s="84"/>
      <c r="L73" s="84"/>
      <c r="M73" s="84"/>
      <c r="N73" s="305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97"/>
      <c r="Z73" s="97"/>
      <c r="AA73" s="103"/>
      <c r="AB73" s="103"/>
      <c r="AC73" s="103"/>
      <c r="AD73" s="103"/>
      <c r="AE73" s="103"/>
      <c r="AF73" s="103"/>
      <c r="AG73" s="84"/>
      <c r="AH73" s="84"/>
      <c r="AI73" s="84"/>
      <c r="AJ73" s="84"/>
    </row>
    <row r="74" spans="1:46" s="22" customFormat="1" ht="36">
      <c r="A74" s="171" t="s">
        <v>43</v>
      </c>
      <c r="B74" s="81">
        <v>20561.371275738245</v>
      </c>
      <c r="C74" s="90"/>
      <c r="D74" s="81">
        <v>18596.49017566528</v>
      </c>
      <c r="E74" s="90"/>
      <c r="F74" s="81">
        <v>20025.81294614205</v>
      </c>
      <c r="G74" s="90"/>
      <c r="H74" s="81">
        <v>48623</v>
      </c>
      <c r="I74" s="90"/>
      <c r="J74" s="75">
        <v>59392</v>
      </c>
      <c r="K74" s="90"/>
      <c r="L74" s="75">
        <f>SUM(L75:L81)</f>
        <v>70080.86054172297</v>
      </c>
      <c r="M74" s="90"/>
      <c r="N74" s="75">
        <f>SUM(N75:N81)</f>
        <v>42162</v>
      </c>
      <c r="O74" s="75"/>
      <c r="P74" s="75">
        <f t="shared" ref="P74:R74" si="52">SUM(P75:P81)</f>
        <v>50930.580801490003</v>
      </c>
      <c r="Q74" s="90"/>
      <c r="R74" s="75">
        <f t="shared" si="52"/>
        <v>37937.849201668774</v>
      </c>
      <c r="S74" s="90"/>
      <c r="T74" s="75">
        <f t="shared" ref="T74:V74" si="53">SUM(T75:T81)</f>
        <v>45701</v>
      </c>
      <c r="U74" s="90"/>
      <c r="V74" s="75">
        <f t="shared" si="53"/>
        <v>47544.398498470044</v>
      </c>
      <c r="W74" s="90"/>
      <c r="X74" s="90"/>
      <c r="Y74" s="97">
        <v>100.00000000000006</v>
      </c>
      <c r="Z74" s="97"/>
      <c r="AA74" s="97">
        <v>99.999999999999943</v>
      </c>
      <c r="AB74" s="97"/>
      <c r="AC74" s="97">
        <v>100.00000000000003</v>
      </c>
      <c r="AD74" s="97"/>
      <c r="AE74" s="97">
        <v>100</v>
      </c>
      <c r="AF74" s="97"/>
      <c r="AG74" s="97">
        <v>100</v>
      </c>
      <c r="AH74" s="90"/>
      <c r="AI74" s="97">
        <f>SUM(AI75:AI80)</f>
        <v>100</v>
      </c>
      <c r="AJ74" s="97"/>
      <c r="AK74" s="97">
        <f>SUM(AK75:AK80)</f>
        <v>100.00000000000003</v>
      </c>
      <c r="AL74" s="97"/>
      <c r="AM74" s="97">
        <f t="shared" ref="AM74:AO74" si="54">SUM(AM75:AM80)</f>
        <v>100</v>
      </c>
      <c r="AO74" s="97">
        <f t="shared" si="54"/>
        <v>99.999999999999986</v>
      </c>
      <c r="AQ74" s="97">
        <f t="shared" ref="AQ74:AS74" si="55">SUM(AQ75:AQ80)</f>
        <v>99.999999999999986</v>
      </c>
      <c r="AS74" s="97">
        <f t="shared" si="55"/>
        <v>99.999999999999986</v>
      </c>
    </row>
    <row r="75" spans="1:46" s="4" customFormat="1" ht="12">
      <c r="A75" s="144" t="s">
        <v>41</v>
      </c>
      <c r="B75" s="76">
        <v>11994.681369715312</v>
      </c>
      <c r="C75" s="84"/>
      <c r="D75" s="76">
        <v>9096.1505017260861</v>
      </c>
      <c r="E75" s="84"/>
      <c r="F75" s="76">
        <v>11003.154302475041</v>
      </c>
      <c r="G75" s="234"/>
      <c r="H75" s="76">
        <v>25908</v>
      </c>
      <c r="I75" s="234"/>
      <c r="J75" s="76">
        <v>26276.279100458265</v>
      </c>
      <c r="K75" s="234"/>
      <c r="L75" s="76">
        <v>29693.094314143855</v>
      </c>
      <c r="M75" s="234"/>
      <c r="N75" s="76">
        <v>25137</v>
      </c>
      <c r="O75" s="234"/>
      <c r="P75" s="76">
        <v>29013.399109999998</v>
      </c>
      <c r="Q75" s="234"/>
      <c r="R75" s="76">
        <v>20670.69256776755</v>
      </c>
      <c r="S75" s="234"/>
      <c r="T75" s="76">
        <v>20112</v>
      </c>
      <c r="U75" s="234"/>
      <c r="V75" s="76">
        <v>25757.875213550058</v>
      </c>
      <c r="W75" s="234"/>
      <c r="X75" s="234"/>
      <c r="Y75" s="103">
        <v>58.335999135761227</v>
      </c>
      <c r="Z75" s="97"/>
      <c r="AA75" s="99">
        <v>48.935173837186106</v>
      </c>
      <c r="AB75" s="103"/>
      <c r="AC75" s="99">
        <v>55.246901080489721</v>
      </c>
      <c r="AD75" s="103"/>
      <c r="AE75" s="100">
        <v>53.35475101939948</v>
      </c>
      <c r="AF75" s="103"/>
      <c r="AG75" s="100">
        <v>44.343650547754542</v>
      </c>
      <c r="AH75" s="234"/>
      <c r="AI75" s="100">
        <f t="shared" ref="AI75:AI80" si="56">L75/SUM($L$75:$L$80)*100</f>
        <v>42.490718694458209</v>
      </c>
      <c r="AJ75" s="100"/>
      <c r="AK75" s="100">
        <f t="shared" ref="AK75:AK80" si="57">N75/SUM($N$75:$N$80)*100</f>
        <v>59.658241367034535</v>
      </c>
      <c r="AL75" s="100"/>
      <c r="AM75" s="100">
        <f t="shared" ref="AM75:AM80" si="58">P75/SUM($P$75:$P$80)*100</f>
        <v>56.99456310726837</v>
      </c>
      <c r="AN75" s="100"/>
      <c r="AO75" s="100">
        <f t="shared" ref="AO75:AO80" si="59">R75/SUM($R$75:$R$80)*100</f>
        <v>54.517082166517405</v>
      </c>
      <c r="AP75" s="100"/>
      <c r="AQ75" s="100">
        <f>T75/SUM(T$75:T$80)*100</f>
        <v>44.081095890410957</v>
      </c>
      <c r="AR75" s="100"/>
      <c r="AS75" s="100">
        <f>V75/SUM(V$75:V$80)*100</f>
        <v>54.286087511823979</v>
      </c>
      <c r="AT75" s="100"/>
    </row>
    <row r="76" spans="1:46" s="4" customFormat="1" ht="12">
      <c r="A76" s="144" t="s">
        <v>42</v>
      </c>
      <c r="B76" s="76">
        <v>4109.6588580871858</v>
      </c>
      <c r="C76" s="84"/>
      <c r="D76" s="76">
        <v>8234.5775114219978</v>
      </c>
      <c r="E76" s="84"/>
      <c r="F76" s="76">
        <v>8177.2227925335474</v>
      </c>
      <c r="G76" s="234"/>
      <c r="H76" s="76">
        <v>10808</v>
      </c>
      <c r="I76" s="234"/>
      <c r="J76" s="76">
        <v>13222.774991268618</v>
      </c>
      <c r="K76" s="234"/>
      <c r="L76" s="76">
        <v>17165.8075604564</v>
      </c>
      <c r="M76" s="234"/>
      <c r="N76" s="76">
        <v>5324</v>
      </c>
      <c r="O76" s="234"/>
      <c r="P76" s="76">
        <v>8236.380459</v>
      </c>
      <c r="Q76" s="234"/>
      <c r="R76" s="76">
        <v>7326.519166155852</v>
      </c>
      <c r="S76" s="234"/>
      <c r="T76" s="76">
        <v>8689</v>
      </c>
      <c r="U76" s="234"/>
      <c r="V76" s="76">
        <v>7293.5877774000046</v>
      </c>
      <c r="W76" s="234"/>
      <c r="X76" s="234"/>
      <c r="Y76" s="103">
        <v>19.987280045550531</v>
      </c>
      <c r="Z76" s="99"/>
      <c r="AA76" s="99">
        <v>44.300111560462092</v>
      </c>
      <c r="AB76" s="103"/>
      <c r="AC76" s="99">
        <v>41.057882704653778</v>
      </c>
      <c r="AD76" s="103"/>
      <c r="AE76" s="100">
        <v>22.257918365665802</v>
      </c>
      <c r="AF76" s="103"/>
      <c r="AG76" s="100">
        <v>22.314655406220652</v>
      </c>
      <c r="AH76" s="234"/>
      <c r="AI76" s="100">
        <f t="shared" si="56"/>
        <v>24.564213230788955</v>
      </c>
      <c r="AJ76" s="100"/>
      <c r="AK76" s="100">
        <f t="shared" si="57"/>
        <v>12.635576124362169</v>
      </c>
      <c r="AL76" s="100"/>
      <c r="AM76" s="100">
        <f t="shared" si="58"/>
        <v>16.179727996232966</v>
      </c>
      <c r="AO76" s="100">
        <f t="shared" si="59"/>
        <v>19.3230316820014</v>
      </c>
      <c r="AQ76" s="100">
        <f t="shared" ref="AQ76:AQ79" si="60">T76/SUM(T$75:T$80)*100</f>
        <v>19.044383561643834</v>
      </c>
      <c r="AS76" s="100">
        <f>V76/SUM(V$75:V$80)*100</f>
        <v>15.371622894997955</v>
      </c>
    </row>
    <row r="77" spans="1:46" s="4" customFormat="1" ht="12">
      <c r="A77" s="144" t="s">
        <v>192</v>
      </c>
      <c r="B77" s="76">
        <v>0</v>
      </c>
      <c r="C77" s="84"/>
      <c r="D77" s="76">
        <v>0</v>
      </c>
      <c r="E77" s="84"/>
      <c r="F77" s="76">
        <v>0</v>
      </c>
      <c r="G77" s="141"/>
      <c r="H77" s="76">
        <v>9322.4778107815018</v>
      </c>
      <c r="I77" s="141"/>
      <c r="J77" s="76">
        <v>17819.276630341781</v>
      </c>
      <c r="K77" s="141"/>
      <c r="L77" s="76">
        <v>20951.472526094793</v>
      </c>
      <c r="M77" s="141"/>
      <c r="N77" s="76">
        <v>11154</v>
      </c>
      <c r="O77" s="141"/>
      <c r="P77" s="76">
        <v>12844.582280000001</v>
      </c>
      <c r="Q77" s="141"/>
      <c r="R77" s="76">
        <v>9354.9987774521505</v>
      </c>
      <c r="S77" s="141"/>
      <c r="T77" s="76">
        <v>15654</v>
      </c>
      <c r="U77" s="141"/>
      <c r="V77" s="76">
        <v>13398.820564419982</v>
      </c>
      <c r="W77" s="141"/>
      <c r="X77" s="141"/>
      <c r="Y77" s="76">
        <v>0</v>
      </c>
      <c r="Z77" s="76"/>
      <c r="AA77" s="76">
        <v>0</v>
      </c>
      <c r="AB77" s="76"/>
      <c r="AC77" s="76">
        <v>0</v>
      </c>
      <c r="AD77" s="103"/>
      <c r="AE77" s="100">
        <v>19.198644529802507</v>
      </c>
      <c r="AF77" s="103"/>
      <c r="AG77" s="100">
        <v>30.071676925362855</v>
      </c>
      <c r="AH77" s="141"/>
      <c r="AI77" s="100">
        <f t="shared" si="56"/>
        <v>29.981487140493464</v>
      </c>
      <c r="AJ77" s="100"/>
      <c r="AK77" s="100">
        <f t="shared" si="57"/>
        <v>26.472054111783557</v>
      </c>
      <c r="AL77" s="100"/>
      <c r="AM77" s="100">
        <f t="shared" si="58"/>
        <v>25.232181605761571</v>
      </c>
      <c r="AO77" s="100">
        <f t="shared" si="59"/>
        <v>24.672963198789908</v>
      </c>
      <c r="AQ77" s="100">
        <f t="shared" si="60"/>
        <v>34.310136986301373</v>
      </c>
      <c r="AS77" s="100">
        <f>V77/SUM(V$75:V$80)*100</f>
        <v>28.238724649643988</v>
      </c>
    </row>
    <row r="78" spans="1:46" s="4" customFormat="1" ht="12">
      <c r="A78" s="144" t="s">
        <v>40</v>
      </c>
      <c r="B78" s="76">
        <v>652.14314232085121</v>
      </c>
      <c r="C78" s="84"/>
      <c r="D78" s="76">
        <v>901.09715388767768</v>
      </c>
      <c r="E78" s="84"/>
      <c r="F78" s="76">
        <v>452.92337040449888</v>
      </c>
      <c r="G78" s="235" t="s">
        <v>76</v>
      </c>
      <c r="H78" s="76">
        <v>1222</v>
      </c>
      <c r="I78" s="235"/>
      <c r="J78" s="76">
        <v>784.45360281163141</v>
      </c>
      <c r="K78" s="235"/>
      <c r="L78" s="76">
        <v>586.15730322109243</v>
      </c>
      <c r="M78" s="235"/>
      <c r="N78" s="76">
        <v>268</v>
      </c>
      <c r="O78" s="235" t="s">
        <v>76</v>
      </c>
      <c r="P78" s="76">
        <v>367.27807589999998</v>
      </c>
      <c r="Q78" s="235" t="s">
        <v>76</v>
      </c>
      <c r="R78" s="76">
        <v>276.26078834089037</v>
      </c>
      <c r="S78" s="234" t="s">
        <v>76</v>
      </c>
      <c r="T78" s="76">
        <v>460</v>
      </c>
      <c r="U78" s="234" t="s">
        <v>76</v>
      </c>
      <c r="V78" s="76">
        <v>518.95770224</v>
      </c>
      <c r="W78" s="234" t="s">
        <v>76</v>
      </c>
      <c r="X78" s="234"/>
      <c r="Y78" s="103">
        <v>3.1716909031760907</v>
      </c>
      <c r="Z78" s="99"/>
      <c r="AA78" s="99">
        <v>4.8476930830596547</v>
      </c>
      <c r="AB78" s="103"/>
      <c r="AC78" s="99">
        <v>2.2741308495647279</v>
      </c>
      <c r="AD78" s="103"/>
      <c r="AE78" s="100">
        <v>2.516578112772355</v>
      </c>
      <c r="AF78" s="103"/>
      <c r="AG78" s="100">
        <v>1.3238379871448145</v>
      </c>
      <c r="AH78" s="235"/>
      <c r="AI78" s="100">
        <f t="shared" si="56"/>
        <v>0.83878914128548632</v>
      </c>
      <c r="AJ78" s="100"/>
      <c r="AK78" s="100">
        <f t="shared" si="57"/>
        <v>0.63605078913017676</v>
      </c>
      <c r="AL78" s="100"/>
      <c r="AM78" s="100">
        <f t="shared" si="58"/>
        <v>0.72148917799789136</v>
      </c>
      <c r="AO78" s="100">
        <f t="shared" si="59"/>
        <v>0.72861284390887671</v>
      </c>
      <c r="AQ78" s="100">
        <f t="shared" si="60"/>
        <v>1.0082191780821919</v>
      </c>
      <c r="AS78" s="100">
        <f>V78/SUM(V$75:V$80)*100</f>
        <v>1.0937308689156011</v>
      </c>
    </row>
    <row r="79" spans="1:46" s="4" customFormat="1" ht="12">
      <c r="A79" s="144" t="s">
        <v>39</v>
      </c>
      <c r="B79" s="76">
        <v>152.09034637762238</v>
      </c>
      <c r="C79" s="234" t="s">
        <v>76</v>
      </c>
      <c r="D79" s="76">
        <v>143.82032724973385</v>
      </c>
      <c r="E79" s="234" t="s">
        <v>76</v>
      </c>
      <c r="F79" s="76">
        <v>105.82559814401063</v>
      </c>
      <c r="G79" s="235" t="s">
        <v>76</v>
      </c>
      <c r="H79" s="76">
        <v>382</v>
      </c>
      <c r="I79" s="235" t="s">
        <v>76</v>
      </c>
      <c r="J79" s="76">
        <v>58.445467832688536</v>
      </c>
      <c r="K79" s="235" t="s">
        <v>76</v>
      </c>
      <c r="L79" s="76">
        <v>32.99338705454565</v>
      </c>
      <c r="M79" s="235" t="s">
        <v>76</v>
      </c>
      <c r="N79" s="76">
        <v>51</v>
      </c>
      <c r="O79" s="235" t="s">
        <v>76</v>
      </c>
      <c r="P79" s="76">
        <v>36.068724639999999</v>
      </c>
      <c r="Q79" s="235" t="s">
        <v>76</v>
      </c>
      <c r="R79" s="76">
        <v>59.30851149531432</v>
      </c>
      <c r="S79" s="235" t="s">
        <v>76</v>
      </c>
      <c r="T79" s="76">
        <v>32</v>
      </c>
      <c r="U79" s="235" t="s">
        <v>76</v>
      </c>
      <c r="V79" s="76">
        <v>181.83268734000004</v>
      </c>
      <c r="W79" s="235" t="s">
        <v>76</v>
      </c>
      <c r="X79" s="235"/>
      <c r="Y79" s="103">
        <v>0.73968970424207159</v>
      </c>
      <c r="Z79" s="99"/>
      <c r="AA79" s="99">
        <v>0.77371990645396793</v>
      </c>
      <c r="AB79" s="103"/>
      <c r="AC79" s="99">
        <v>0.531350937351728</v>
      </c>
      <c r="AD79" s="103"/>
      <c r="AE79" s="100">
        <v>0.78668808435273274</v>
      </c>
      <c r="AF79" s="103"/>
      <c r="AG79" s="100">
        <v>9.8632130971221491E-2</v>
      </c>
      <c r="AH79" s="235"/>
      <c r="AI79" s="100">
        <f t="shared" si="56"/>
        <v>4.7213426572531324E-2</v>
      </c>
      <c r="AJ79" s="100"/>
      <c r="AK79" s="100">
        <f t="shared" si="57"/>
        <v>0.12103951584193663</v>
      </c>
      <c r="AL79" s="100"/>
      <c r="AM79" s="100">
        <f t="shared" si="58"/>
        <v>7.0854200671186571E-2</v>
      </c>
      <c r="AO79" s="100">
        <f t="shared" si="59"/>
        <v>0.15642083513958888</v>
      </c>
      <c r="AQ79" s="100">
        <f t="shared" si="60"/>
        <v>7.0136986301369872E-2</v>
      </c>
      <c r="AS79" s="100">
        <f>V79/SUM(V$75:V$80)*100</f>
        <v>0.38322202804432759</v>
      </c>
    </row>
    <row r="80" spans="1:46" s="4" customFormat="1" ht="12">
      <c r="A80" s="144" t="s">
        <v>103</v>
      </c>
      <c r="B80" s="76">
        <v>3652.7975592372718</v>
      </c>
      <c r="C80" s="84"/>
      <c r="D80" s="76">
        <v>212.51878196740014</v>
      </c>
      <c r="E80" s="234" t="s">
        <v>76</v>
      </c>
      <c r="F80" s="76">
        <v>177.20243140128423</v>
      </c>
      <c r="G80" s="84" t="s">
        <v>76</v>
      </c>
      <c r="H80" s="76">
        <v>915.52218921849817</v>
      </c>
      <c r="I80" s="84"/>
      <c r="J80" s="76">
        <v>1094.7826823105315</v>
      </c>
      <c r="K80" s="84"/>
      <c r="L80" s="76">
        <v>1451.8401258914485</v>
      </c>
      <c r="M80" s="84"/>
      <c r="N80" s="76">
        <v>201</v>
      </c>
      <c r="O80" s="84" t="s">
        <v>76</v>
      </c>
      <c r="P80" s="76">
        <v>407.8471232</v>
      </c>
      <c r="Q80" s="84" t="s">
        <v>76</v>
      </c>
      <c r="R80" s="76">
        <v>228.21228944913574</v>
      </c>
      <c r="S80" s="84" t="s">
        <v>76</v>
      </c>
      <c r="T80" s="76">
        <v>678</v>
      </c>
      <c r="U80" s="234" t="s">
        <v>76</v>
      </c>
      <c r="V80" s="76">
        <v>297.31733566999998</v>
      </c>
      <c r="W80" s="234" t="s">
        <v>76</v>
      </c>
      <c r="X80" s="84"/>
      <c r="Y80" s="103">
        <v>17.765340211270139</v>
      </c>
      <c r="Z80" s="99"/>
      <c r="AA80" s="99">
        <v>1.1433016128381277</v>
      </c>
      <c r="AB80" s="103"/>
      <c r="AC80" s="99">
        <v>0.88973442794007596</v>
      </c>
      <c r="AD80" s="103"/>
      <c r="AE80" s="100">
        <v>1.8854198880071216</v>
      </c>
      <c r="AF80" s="103"/>
      <c r="AG80" s="100">
        <v>1.8475470025459171</v>
      </c>
      <c r="AH80" s="84"/>
      <c r="AI80" s="100">
        <f t="shared" si="56"/>
        <v>2.0775783664013541</v>
      </c>
      <c r="AJ80" s="100"/>
      <c r="AK80" s="100">
        <f t="shared" si="57"/>
        <v>0.47703809184763263</v>
      </c>
      <c r="AL80" s="100"/>
      <c r="AM80" s="100">
        <f t="shared" si="58"/>
        <v>0.80118391206800799</v>
      </c>
      <c r="AO80" s="100">
        <f t="shared" si="59"/>
        <v>0.60188927364281708</v>
      </c>
      <c r="AQ80" s="100">
        <f>T80/SUM(T$75:T$80)*100</f>
        <v>1.486027397260274</v>
      </c>
      <c r="AS80" s="100">
        <f>V80/SUM(V$75:V$80)*100</f>
        <v>0.62661204657414193</v>
      </c>
    </row>
    <row r="81" spans="1:46" s="4" customFormat="1" ht="12">
      <c r="A81" s="144" t="s">
        <v>3</v>
      </c>
      <c r="B81" s="76">
        <v>0</v>
      </c>
      <c r="C81" s="140"/>
      <c r="D81" s="76">
        <v>8.3258994123877574</v>
      </c>
      <c r="E81" s="234" t="s">
        <v>76</v>
      </c>
      <c r="F81" s="76">
        <v>109.48445118366793</v>
      </c>
      <c r="G81" s="235" t="s">
        <v>76</v>
      </c>
      <c r="H81" s="76">
        <v>65</v>
      </c>
      <c r="I81" s="235" t="s">
        <v>76</v>
      </c>
      <c r="J81" s="76">
        <v>135.83501742264167</v>
      </c>
      <c r="K81" s="235" t="s">
        <v>76</v>
      </c>
      <c r="L81" s="76">
        <v>199.49532486083007</v>
      </c>
      <c r="M81" s="235" t="s">
        <v>76</v>
      </c>
      <c r="N81" s="76">
        <v>27</v>
      </c>
      <c r="O81" s="235" t="s">
        <v>76</v>
      </c>
      <c r="P81" s="76">
        <v>25.025028750000001</v>
      </c>
      <c r="Q81" s="235" t="s">
        <v>76</v>
      </c>
      <c r="R81" s="76">
        <v>21.857101007879034</v>
      </c>
      <c r="S81" s="235" t="s">
        <v>76</v>
      </c>
      <c r="T81" s="76">
        <v>76</v>
      </c>
      <c r="U81" s="234" t="s">
        <v>76</v>
      </c>
      <c r="V81" s="76">
        <v>96.007217849999989</v>
      </c>
      <c r="W81" s="234" t="s">
        <v>76</v>
      </c>
      <c r="X81" s="235"/>
      <c r="Y81" s="98">
        <v>0</v>
      </c>
      <c r="Z81" s="100"/>
      <c r="AA81" s="98" t="s">
        <v>74</v>
      </c>
      <c r="AB81" s="99"/>
      <c r="AC81" s="98" t="s">
        <v>74</v>
      </c>
      <c r="AD81" s="99"/>
      <c r="AE81" s="98" t="s">
        <v>74</v>
      </c>
      <c r="AF81" s="99"/>
      <c r="AG81" s="98" t="s">
        <v>74</v>
      </c>
      <c r="AH81" s="235"/>
      <c r="AI81" s="98" t="s">
        <v>74</v>
      </c>
      <c r="AJ81" s="98"/>
      <c r="AK81" s="98" t="s">
        <v>74</v>
      </c>
      <c r="AL81" s="98"/>
      <c r="AM81" s="98" t="s">
        <v>74</v>
      </c>
      <c r="AO81" s="98" t="s">
        <v>74</v>
      </c>
      <c r="AQ81" s="98" t="s">
        <v>74</v>
      </c>
      <c r="AS81" s="98" t="s">
        <v>74</v>
      </c>
    </row>
    <row r="82" spans="1:46" s="4" customFormat="1" ht="6.6" customHeight="1">
      <c r="A82" s="45"/>
      <c r="B82" s="76"/>
      <c r="C82" s="84"/>
      <c r="D82" s="76"/>
      <c r="E82" s="84"/>
      <c r="F82" s="76"/>
      <c r="G82" s="84"/>
      <c r="H82" s="76"/>
      <c r="I82" s="84"/>
      <c r="J82" s="84"/>
      <c r="K82" s="84"/>
      <c r="L82" s="75"/>
      <c r="M82" s="84"/>
      <c r="N82" s="305"/>
      <c r="O82" s="84"/>
      <c r="P82" s="84"/>
      <c r="Q82" s="84"/>
      <c r="R82" s="75"/>
      <c r="S82" s="84"/>
      <c r="T82" s="75"/>
      <c r="U82" s="84"/>
      <c r="V82" s="75"/>
      <c r="W82" s="84"/>
      <c r="X82" s="84"/>
      <c r="Y82" s="99"/>
      <c r="Z82" s="99"/>
      <c r="AA82" s="103"/>
      <c r="AB82" s="103"/>
      <c r="AC82" s="103"/>
      <c r="AD82" s="103"/>
      <c r="AE82" s="103"/>
      <c r="AF82" s="103"/>
      <c r="AG82" s="84"/>
      <c r="AH82" s="84"/>
      <c r="AI82" s="84"/>
      <c r="AJ82" s="84"/>
    </row>
    <row r="83" spans="1:46" s="22" customFormat="1" ht="12" customHeight="1">
      <c r="A83" s="171" t="s">
        <v>75</v>
      </c>
      <c r="B83" s="75">
        <v>20561.371275738245</v>
      </c>
      <c r="C83" s="90"/>
      <c r="D83" s="75">
        <v>18596.490175665291</v>
      </c>
      <c r="E83" s="90"/>
      <c r="F83" s="75">
        <v>20025.812946142021</v>
      </c>
      <c r="G83" s="90"/>
      <c r="H83" s="75">
        <v>48623</v>
      </c>
      <c r="I83" s="90"/>
      <c r="J83" s="75">
        <v>59392</v>
      </c>
      <c r="K83" s="90"/>
      <c r="L83" s="75">
        <f>L84+L87+L88</f>
        <v>70080.860541723261</v>
      </c>
      <c r="M83" s="90"/>
      <c r="N83" s="75">
        <f>N84+N87+N88</f>
        <v>42162</v>
      </c>
      <c r="O83" s="75"/>
      <c r="P83" s="75">
        <f t="shared" ref="P83:R83" si="61">P84+P87+P88</f>
        <v>50930.580811</v>
      </c>
      <c r="Q83" s="90"/>
      <c r="R83" s="75">
        <f t="shared" si="61"/>
        <v>37937.849201668854</v>
      </c>
      <c r="S83" s="90"/>
      <c r="T83" s="75">
        <f t="shared" ref="T83:V83" si="62">T84+T87+T88</f>
        <v>45703</v>
      </c>
      <c r="U83" s="90"/>
      <c r="V83" s="75">
        <f t="shared" si="62"/>
        <v>47544.398498469964</v>
      </c>
      <c r="W83" s="90"/>
      <c r="X83" s="90"/>
      <c r="Y83" s="106">
        <v>100.00000000000009</v>
      </c>
      <c r="Z83" s="111"/>
      <c r="AA83" s="106">
        <v>100.00000000000001</v>
      </c>
      <c r="AB83" s="97"/>
      <c r="AC83" s="106">
        <v>99.999999999999886</v>
      </c>
      <c r="AD83" s="97"/>
      <c r="AE83" s="106">
        <v>100</v>
      </c>
      <c r="AF83" s="97"/>
      <c r="AG83" s="106">
        <v>100</v>
      </c>
      <c r="AH83" s="90"/>
      <c r="AI83" s="106">
        <f>AI84+AI87</f>
        <v>100</v>
      </c>
      <c r="AJ83" s="106"/>
      <c r="AK83" s="106">
        <f>AK84+AK87</f>
        <v>100</v>
      </c>
      <c r="AL83" s="106"/>
      <c r="AM83" s="106">
        <f t="shared" ref="AM83:AO83" si="63">AM84+AM87</f>
        <v>100</v>
      </c>
      <c r="AO83" s="106">
        <f t="shared" si="63"/>
        <v>100</v>
      </c>
      <c r="AQ83" s="106">
        <f t="shared" ref="AQ83:AS83" si="64">AQ84+AQ87</f>
        <v>100</v>
      </c>
      <c r="AS83" s="106">
        <f>AS84+AS87</f>
        <v>99.999999999999986</v>
      </c>
    </row>
    <row r="84" spans="1:46" s="4" customFormat="1" ht="12">
      <c r="A84" s="179" t="s">
        <v>160</v>
      </c>
      <c r="B84" s="76">
        <v>9196.4464789019712</v>
      </c>
      <c r="C84" s="84"/>
      <c r="D84" s="76">
        <v>7374.433421912121</v>
      </c>
      <c r="E84" s="84"/>
      <c r="F84" s="76">
        <v>8895.8028455579024</v>
      </c>
      <c r="G84" s="84"/>
      <c r="H84" s="76">
        <v>25914</v>
      </c>
      <c r="I84" s="84"/>
      <c r="J84" s="76">
        <v>28290</v>
      </c>
      <c r="K84" s="84"/>
      <c r="L84" s="76">
        <f>SUM(L85:L86)</f>
        <v>31660.747435609788</v>
      </c>
      <c r="M84" s="76"/>
      <c r="N84" s="76">
        <f t="shared" ref="N84" si="65">SUM(N85:N86)</f>
        <v>20193</v>
      </c>
      <c r="O84" s="76"/>
      <c r="P84" s="76">
        <f>SUM(P85:P86)</f>
        <v>23959.132669999999</v>
      </c>
      <c r="Q84" s="84"/>
      <c r="R84" s="76">
        <f>SUM(R85:R86)</f>
        <v>19187.830261594911</v>
      </c>
      <c r="S84" s="84"/>
      <c r="T84" s="76">
        <f>SUM(T85:T86)</f>
        <v>17808</v>
      </c>
      <c r="U84" s="84"/>
      <c r="V84" s="76">
        <f>SUM(V85:V86)</f>
        <v>20312.232836379975</v>
      </c>
      <c r="W84" s="84"/>
      <c r="X84" s="84"/>
      <c r="Y84" s="103">
        <v>49.217751399996459</v>
      </c>
      <c r="Z84" s="112"/>
      <c r="AA84" s="103">
        <v>49.783305700347803</v>
      </c>
      <c r="AB84" s="100"/>
      <c r="AC84" s="103">
        <v>51.551639083378632</v>
      </c>
      <c r="AD84" s="100"/>
      <c r="AE84" s="100">
        <v>55.705073086844372</v>
      </c>
      <c r="AF84" s="100"/>
      <c r="AG84" s="100">
        <v>49.3</v>
      </c>
      <c r="AH84" s="84"/>
      <c r="AI84" s="100">
        <f>L84/SUM($L$84+$L$87)*100</f>
        <v>47.101073598740292</v>
      </c>
      <c r="AJ84" s="100"/>
      <c r="AK84" s="100">
        <f>N84/SUM($N$84+$N$87)*100</f>
        <v>55.268776001751696</v>
      </c>
      <c r="AL84" s="100"/>
      <c r="AM84" s="100">
        <f>P84/SUM($P$84+$P$87)*100</f>
        <v>56.779183063874598</v>
      </c>
      <c r="AO84" s="100">
        <f>R84/SUM($R$84+$R$87)*100</f>
        <v>57.880723300173599</v>
      </c>
      <c r="AQ84" s="100">
        <f>T84/SUM($T$84+$T$87)*100</f>
        <v>52.692626346313176</v>
      </c>
      <c r="AS84" s="100">
        <f>V84/SUM(V$84+V$87)*100</f>
        <v>51.476575736892357</v>
      </c>
    </row>
    <row r="85" spans="1:46" s="4" customFormat="1" ht="12">
      <c r="A85" s="143" t="s">
        <v>53</v>
      </c>
      <c r="B85" s="76">
        <v>2428.0548564928763</v>
      </c>
      <c r="C85" s="84"/>
      <c r="D85" s="76">
        <v>1962.9537513271107</v>
      </c>
      <c r="E85" s="84"/>
      <c r="F85" s="76">
        <v>2609.7290112500864</v>
      </c>
      <c r="G85" s="234"/>
      <c r="H85" s="76">
        <v>7140</v>
      </c>
      <c r="I85" s="234"/>
      <c r="J85" s="76">
        <v>7070.1412413722346</v>
      </c>
      <c r="K85" s="234"/>
      <c r="L85" s="76">
        <v>9345.6443672999139</v>
      </c>
      <c r="M85" s="234"/>
      <c r="N85" s="76">
        <v>5698</v>
      </c>
      <c r="O85" s="234"/>
      <c r="P85" s="76">
        <v>8321.7157999999999</v>
      </c>
      <c r="Q85" s="234"/>
      <c r="R85" s="76">
        <v>4725.0993265441639</v>
      </c>
      <c r="S85" s="234"/>
      <c r="T85" s="76">
        <v>5558</v>
      </c>
      <c r="U85" s="234"/>
      <c r="V85" s="76">
        <v>5509.7099419599999</v>
      </c>
      <c r="W85" s="234"/>
      <c r="X85" s="234"/>
      <c r="Y85" s="103">
        <v>12.994519196798372</v>
      </c>
      <c r="Z85" s="112"/>
      <c r="AA85" s="103">
        <v>13.251503008704848</v>
      </c>
      <c r="AB85" s="100"/>
      <c r="AC85" s="103">
        <v>15.123515036146189</v>
      </c>
      <c r="AD85" s="100"/>
      <c r="AE85" s="100">
        <v>15.348237317282889</v>
      </c>
      <c r="AF85" s="100"/>
      <c r="AG85" s="100">
        <v>12.309382698137716</v>
      </c>
      <c r="AH85" s="234"/>
      <c r="AI85" s="100">
        <f t="shared" ref="AI85:AI87" si="66">L85/SUM($L$84+$L$87)*100</f>
        <v>13.903332006519568</v>
      </c>
      <c r="AJ85" s="100"/>
      <c r="AK85" s="100">
        <f>N85/SUM($N$84+$N$87)*100</f>
        <v>15.595576965185023</v>
      </c>
      <c r="AL85" s="100"/>
      <c r="AM85" s="100">
        <f>P85/SUM($P$84+$P$87)*100</f>
        <v>19.721090547045151</v>
      </c>
      <c r="AO85" s="100">
        <f>R85/SUM($R$84+$R$87)*100</f>
        <v>14.25341807577604</v>
      </c>
      <c r="AQ85" s="100">
        <f>T85/SUM($T$84+$T$87)*100</f>
        <v>16.445733222866611</v>
      </c>
      <c r="AS85" s="100">
        <f>V85/SUM(V$84+V$87)*100</f>
        <v>13.963063706498916</v>
      </c>
    </row>
    <row r="86" spans="1:46" s="4" customFormat="1" ht="12">
      <c r="A86" s="143" t="s">
        <v>54</v>
      </c>
      <c r="B86" s="76">
        <v>6768.3916224090954</v>
      </c>
      <c r="C86" s="84"/>
      <c r="D86" s="76">
        <v>5411.4796705850104</v>
      </c>
      <c r="E86" s="84"/>
      <c r="F86" s="76">
        <v>6286.0738343078165</v>
      </c>
      <c r="G86" s="234"/>
      <c r="H86" s="76">
        <v>18774</v>
      </c>
      <c r="I86" s="234"/>
      <c r="J86" s="76">
        <v>21219.515599222028</v>
      </c>
      <c r="K86" s="234"/>
      <c r="L86" s="76">
        <v>22315.103068309876</v>
      </c>
      <c r="M86" s="234"/>
      <c r="N86" s="76">
        <v>14495</v>
      </c>
      <c r="O86" s="234"/>
      <c r="P86" s="76">
        <v>15637.416869999999</v>
      </c>
      <c r="Q86" s="234"/>
      <c r="R86" s="76">
        <v>14462.730935050746</v>
      </c>
      <c r="S86" s="234"/>
      <c r="T86" s="76">
        <v>12250</v>
      </c>
      <c r="U86" s="234"/>
      <c r="V86" s="76">
        <v>14802.522894419977</v>
      </c>
      <c r="W86" s="234"/>
      <c r="X86" s="234"/>
      <c r="Y86" s="103">
        <v>36.223232203198087</v>
      </c>
      <c r="Z86" s="112"/>
      <c r="AA86" s="103">
        <v>36.531802691642959</v>
      </c>
      <c r="AB86" s="100"/>
      <c r="AC86" s="103">
        <v>36.428124047232437</v>
      </c>
      <c r="AD86" s="100"/>
      <c r="AE86" s="100">
        <v>40.356835769561478</v>
      </c>
      <c r="AF86" s="100"/>
      <c r="AG86" s="100">
        <v>36.94397739206002</v>
      </c>
      <c r="AH86" s="234"/>
      <c r="AI86" s="100">
        <f t="shared" si="66"/>
        <v>33.197741592220723</v>
      </c>
      <c r="AJ86" s="100"/>
      <c r="AK86" s="100">
        <f>N86/SUM($N$84+$N$87)*100</f>
        <v>39.673199036566672</v>
      </c>
      <c r="AL86" s="100"/>
      <c r="AM86" s="100">
        <f>P86/SUM($P$84+$P$87)*100</f>
        <v>37.058092516829447</v>
      </c>
      <c r="AO86" s="100">
        <f>R86/SUM($R$84+$R$87)*100</f>
        <v>43.627305224397553</v>
      </c>
      <c r="AQ86" s="100">
        <f>T86/SUM($T$84+$T$87)*100</f>
        <v>36.246893123446561</v>
      </c>
      <c r="AS86" s="100">
        <f>V86/SUM(V$84+V$87)*100</f>
        <v>37.51351203039345</v>
      </c>
    </row>
    <row r="87" spans="1:46" s="4" customFormat="1" ht="12">
      <c r="A87" s="148" t="s">
        <v>161</v>
      </c>
      <c r="B87" s="76">
        <v>9488.7762655540882</v>
      </c>
      <c r="C87" s="84"/>
      <c r="D87" s="76">
        <v>7438.6315567371403</v>
      </c>
      <c r="E87" s="84"/>
      <c r="F87" s="76">
        <v>8360.2980345130327</v>
      </c>
      <c r="G87" s="234"/>
      <c r="H87" s="76">
        <v>20606</v>
      </c>
      <c r="I87" s="234"/>
      <c r="J87" s="76">
        <v>29147.352104150585</v>
      </c>
      <c r="K87" s="234"/>
      <c r="L87" s="76">
        <v>35557.990942482189</v>
      </c>
      <c r="M87" s="234"/>
      <c r="N87" s="76">
        <v>16343</v>
      </c>
      <c r="O87" s="234"/>
      <c r="P87" s="76">
        <v>18237.90395</v>
      </c>
      <c r="Q87" s="234"/>
      <c r="R87" s="76">
        <v>13962.809826445178</v>
      </c>
      <c r="S87" s="234"/>
      <c r="T87" s="76">
        <v>15988</v>
      </c>
      <c r="U87" s="234"/>
      <c r="V87" s="76">
        <v>19146.94358630999</v>
      </c>
      <c r="W87" s="234"/>
      <c r="X87" s="234"/>
      <c r="Y87" s="103">
        <v>50.782248600003619</v>
      </c>
      <c r="Z87" s="112"/>
      <c r="AA87" s="103">
        <v>50.216694299652211</v>
      </c>
      <c r="AB87" s="100"/>
      <c r="AC87" s="103">
        <v>48.448360916621247</v>
      </c>
      <c r="AD87" s="100"/>
      <c r="AE87" s="100">
        <v>44.294926913155628</v>
      </c>
      <c r="AF87" s="100"/>
      <c r="AG87" s="100">
        <v>50.746639909802262</v>
      </c>
      <c r="AH87" s="234"/>
      <c r="AI87" s="100">
        <f t="shared" si="66"/>
        <v>52.898926401259708</v>
      </c>
      <c r="AJ87" s="100"/>
      <c r="AK87" s="100">
        <f>N87/SUM($N$84+$N$87)*100</f>
        <v>44.731223998248304</v>
      </c>
      <c r="AL87" s="100"/>
      <c r="AM87" s="100">
        <f>P87/SUM($P$84+$P$87)*100</f>
        <v>43.220816936125402</v>
      </c>
      <c r="AO87" s="100">
        <f>R87/SUM($R$84+$R$87)*100</f>
        <v>42.119276699826393</v>
      </c>
      <c r="AQ87" s="100">
        <f>T87/SUM($T$84+$T$87)*100</f>
        <v>47.307373653686831</v>
      </c>
      <c r="AS87" s="100">
        <f>V87/SUM(V$84+V$87)*100</f>
        <v>48.523424263107628</v>
      </c>
    </row>
    <row r="88" spans="1:46" s="2" customFormat="1" ht="12">
      <c r="A88" s="148" t="s">
        <v>156</v>
      </c>
      <c r="B88" s="76">
        <v>1876.1485312821867</v>
      </c>
      <c r="C88" s="85"/>
      <c r="D88" s="76">
        <v>3783.4251970160312</v>
      </c>
      <c r="E88" s="85"/>
      <c r="F88" s="76">
        <v>2769.7120660710852</v>
      </c>
      <c r="G88" s="233"/>
      <c r="H88" s="76">
        <v>2103</v>
      </c>
      <c r="I88" s="233"/>
      <c r="J88" s="76">
        <v>1954.838547701318</v>
      </c>
      <c r="K88" s="233"/>
      <c r="L88" s="76">
        <v>2862.1221636312848</v>
      </c>
      <c r="M88" s="233"/>
      <c r="N88" s="76">
        <v>5626</v>
      </c>
      <c r="O88" s="233"/>
      <c r="P88" s="76">
        <v>8733.5441910000009</v>
      </c>
      <c r="Q88" s="233"/>
      <c r="R88" s="76">
        <v>4787.20911362876</v>
      </c>
      <c r="S88" s="233"/>
      <c r="T88" s="76">
        <v>11907</v>
      </c>
      <c r="U88" s="233"/>
      <c r="V88" s="76">
        <v>8085.2220757799978</v>
      </c>
      <c r="W88" s="233"/>
      <c r="X88" s="233"/>
      <c r="Y88" s="98" t="s">
        <v>74</v>
      </c>
      <c r="Z88" s="100"/>
      <c r="AA88" s="98" t="s">
        <v>74</v>
      </c>
      <c r="AB88" s="99"/>
      <c r="AC88" s="98" t="s">
        <v>74</v>
      </c>
      <c r="AD88" s="99"/>
      <c r="AE88" s="98" t="s">
        <v>74</v>
      </c>
      <c r="AF88" s="99"/>
      <c r="AG88" s="98" t="s">
        <v>74</v>
      </c>
      <c r="AH88" s="233"/>
      <c r="AI88" s="98" t="s">
        <v>74</v>
      </c>
      <c r="AJ88" s="98"/>
      <c r="AK88" s="98" t="s">
        <v>74</v>
      </c>
      <c r="AL88" s="98"/>
      <c r="AM88" s="98" t="s">
        <v>74</v>
      </c>
      <c r="AO88" s="98" t="s">
        <v>74</v>
      </c>
      <c r="AQ88" s="98" t="s">
        <v>74</v>
      </c>
      <c r="AS88" s="98" t="s">
        <v>74</v>
      </c>
    </row>
    <row r="89" spans="1:46" s="70" customFormat="1" ht="6.6" customHeight="1" thickBot="1">
      <c r="A89" s="71"/>
      <c r="B89" s="14"/>
      <c r="C89" s="89"/>
      <c r="D89" s="67"/>
      <c r="E89" s="96"/>
      <c r="F89" s="67"/>
      <c r="G89" s="96"/>
      <c r="H89" s="67"/>
      <c r="I89" s="96"/>
      <c r="J89" s="96"/>
      <c r="K89" s="96"/>
      <c r="L89" s="96"/>
      <c r="M89" s="96"/>
      <c r="N89" s="96"/>
      <c r="O89" s="96"/>
      <c r="P89" s="96"/>
      <c r="Q89" s="96"/>
      <c r="R89" s="360"/>
      <c r="S89" s="96"/>
      <c r="T89" s="360"/>
      <c r="U89" s="96"/>
      <c r="V89" s="360"/>
      <c r="W89" s="96"/>
      <c r="X89" s="96"/>
      <c r="Y89" s="8"/>
      <c r="Z89" s="68"/>
      <c r="AA89" s="69"/>
      <c r="AB89" s="69"/>
      <c r="AC89" s="69"/>
      <c r="AD89" s="69"/>
      <c r="AE89" s="69"/>
      <c r="AF89" s="69"/>
      <c r="AG89" s="96"/>
      <c r="AH89" s="96"/>
      <c r="AI89" s="96"/>
      <c r="AJ89" s="96"/>
      <c r="AK89" s="302"/>
      <c r="AL89" s="302"/>
      <c r="AM89" s="302"/>
      <c r="AN89" s="302"/>
      <c r="AO89" s="302"/>
      <c r="AP89" s="302"/>
      <c r="AQ89" s="302"/>
      <c r="AR89" s="302"/>
      <c r="AS89" s="302"/>
      <c r="AT89" s="302"/>
    </row>
    <row r="90" spans="1:46" s="20" customFormat="1" ht="6.6" customHeight="1">
      <c r="B90" s="53"/>
      <c r="C90" s="115"/>
      <c r="E90" s="113"/>
      <c r="G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51"/>
      <c r="Z90" s="52"/>
      <c r="AG90" s="113"/>
      <c r="AH90" s="113"/>
      <c r="AI90" s="113"/>
      <c r="AJ90" s="113"/>
    </row>
    <row r="91" spans="1:46" s="20" customFormat="1" ht="13.5">
      <c r="A91" s="167" t="s">
        <v>176</v>
      </c>
      <c r="B91" s="53"/>
      <c r="C91" s="113"/>
      <c r="D91" s="53"/>
      <c r="E91" s="113"/>
      <c r="F91" s="53"/>
      <c r="G91" s="113"/>
      <c r="H91" s="5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AA91" s="223"/>
      <c r="AB91" s="223"/>
      <c r="AC91" s="223"/>
      <c r="AD91" s="223"/>
      <c r="AE91" s="223"/>
      <c r="AF91" s="223"/>
      <c r="AG91" s="113"/>
      <c r="AH91" s="113"/>
      <c r="AI91" s="113"/>
      <c r="AJ91" s="113"/>
    </row>
    <row r="92" spans="1:46" s="20" customFormat="1" ht="13.5">
      <c r="A92" s="180" t="s">
        <v>182</v>
      </c>
      <c r="B92" s="51"/>
      <c r="C92" s="115"/>
      <c r="E92" s="113"/>
      <c r="G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51"/>
      <c r="Z92" s="52"/>
      <c r="AG92" s="113"/>
      <c r="AH92" s="113"/>
      <c r="AI92" s="113"/>
      <c r="AJ92" s="113"/>
    </row>
    <row r="93" spans="1:46" s="20" customFormat="1" ht="14.25" customHeight="1">
      <c r="A93" s="411" t="s">
        <v>165</v>
      </c>
      <c r="B93" s="411"/>
      <c r="C93" s="411"/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1"/>
      <c r="O93" s="411"/>
      <c r="P93" s="411"/>
      <c r="Q93" s="411"/>
      <c r="R93" s="411"/>
      <c r="S93" s="411"/>
      <c r="T93" s="411"/>
      <c r="U93" s="411"/>
      <c r="V93" s="411"/>
      <c r="W93" s="411"/>
      <c r="X93" s="411"/>
      <c r="Y93" s="411"/>
      <c r="Z93" s="411"/>
      <c r="AA93" s="411"/>
      <c r="AB93" s="411"/>
      <c r="AC93" s="411"/>
      <c r="AD93" s="411"/>
      <c r="AE93" s="411"/>
      <c r="AF93" s="411"/>
    </row>
    <row r="94" spans="1:46" s="20" customFormat="1" ht="22.5" customHeight="1">
      <c r="A94" s="411" t="s">
        <v>175</v>
      </c>
      <c r="B94" s="411"/>
      <c r="C94" s="411"/>
      <c r="D94" s="411"/>
      <c r="E94" s="411"/>
      <c r="F94" s="411"/>
      <c r="G94" s="411"/>
      <c r="H94" s="411"/>
      <c r="I94" s="411"/>
      <c r="J94" s="411"/>
      <c r="K94" s="411"/>
      <c r="L94" s="411"/>
      <c r="M94" s="411"/>
      <c r="N94" s="411"/>
      <c r="O94" s="411"/>
      <c r="P94" s="411"/>
      <c r="Q94" s="411"/>
      <c r="R94" s="411"/>
      <c r="S94" s="411"/>
      <c r="T94" s="411"/>
      <c r="U94" s="411"/>
      <c r="V94" s="411"/>
      <c r="W94" s="411"/>
      <c r="X94" s="411"/>
      <c r="Y94" s="411"/>
      <c r="Z94" s="411"/>
      <c r="AA94" s="411"/>
      <c r="AB94" s="411"/>
      <c r="AC94" s="411"/>
      <c r="AD94" s="411"/>
      <c r="AE94" s="411"/>
      <c r="AF94" s="411"/>
    </row>
    <row r="95" spans="1:46" s="124" customFormat="1" ht="11.25">
      <c r="A95" s="123" t="s">
        <v>66</v>
      </c>
      <c r="B95" s="52"/>
      <c r="C95" s="155"/>
      <c r="D95" s="156"/>
      <c r="E95" s="134"/>
      <c r="F95" s="156"/>
      <c r="G95" s="134"/>
      <c r="H95" s="156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20"/>
      <c r="Z95" s="20"/>
      <c r="AA95" s="20"/>
      <c r="AB95" s="20"/>
      <c r="AC95" s="20"/>
      <c r="AD95" s="20"/>
      <c r="AE95" s="20"/>
      <c r="AF95" s="20"/>
      <c r="AG95" s="134"/>
      <c r="AH95" s="134"/>
      <c r="AI95" s="134"/>
      <c r="AJ95" s="134"/>
    </row>
    <row r="96" spans="1:46" s="20" customFormat="1" ht="11.25">
      <c r="A96" s="20" t="s">
        <v>105</v>
      </c>
      <c r="B96" s="56"/>
      <c r="C96" s="135"/>
      <c r="D96" s="125"/>
      <c r="E96" s="136"/>
      <c r="F96" s="125"/>
      <c r="G96" s="136"/>
      <c r="H96" s="125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AG96" s="136"/>
      <c r="AH96" s="136"/>
      <c r="AI96" s="136"/>
      <c r="AJ96" s="136"/>
    </row>
    <row r="97" spans="1:36" s="20" customFormat="1" ht="11.25">
      <c r="A97" s="20" t="s">
        <v>220</v>
      </c>
      <c r="C97" s="133"/>
      <c r="E97" s="134"/>
      <c r="G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AG97" s="134"/>
      <c r="AH97" s="134"/>
      <c r="AI97" s="134"/>
      <c r="AJ97" s="134"/>
    </row>
  </sheetData>
  <sortState xmlns:xlrd2="http://schemas.microsoft.com/office/spreadsheetml/2017/richdata2" ref="A16:AJ23">
    <sortCondition ref="AG16:AG23"/>
  </sortState>
  <mergeCells count="29">
    <mergeCell ref="AS10:AT10"/>
    <mergeCell ref="Y7:AT7"/>
    <mergeCell ref="A94:AF94"/>
    <mergeCell ref="A4:A10"/>
    <mergeCell ref="B10:C10"/>
    <mergeCell ref="D10:E10"/>
    <mergeCell ref="H10:I10"/>
    <mergeCell ref="Y10:Z10"/>
    <mergeCell ref="AA10:AB10"/>
    <mergeCell ref="AE10:AF10"/>
    <mergeCell ref="F10:G10"/>
    <mergeCell ref="AC10:AD10"/>
    <mergeCell ref="J10:K10"/>
    <mergeCell ref="P10:Q10"/>
    <mergeCell ref="B4:AN4"/>
    <mergeCell ref="AI10:AJ10"/>
    <mergeCell ref="A93:AF93"/>
    <mergeCell ref="V10:W10"/>
    <mergeCell ref="AO10:AP10"/>
    <mergeCell ref="A1:AP1"/>
    <mergeCell ref="B7:S7"/>
    <mergeCell ref="AQ10:AR10"/>
    <mergeCell ref="L10:M10"/>
    <mergeCell ref="N10:O10"/>
    <mergeCell ref="AM10:AN10"/>
    <mergeCell ref="R10:S10"/>
    <mergeCell ref="T10:U10"/>
    <mergeCell ref="AG10:AH10"/>
    <mergeCell ref="AK10:AL10"/>
  </mergeCells>
  <printOptions horizontalCentered="1"/>
  <pageMargins left="0.78740157480314965" right="0.78740157480314965" top="0.78740157480314965" bottom="0.78740157480314965" header="0.39370078740157483" footer="0.39370078740157483"/>
  <pageSetup scale="75" fitToHeight="2" orientation="portrait" r:id="rId1"/>
  <headerFooter scaleWithDoc="0" alignWithMargins="0">
    <oddFooter>&amp;R&amp;9&amp;P de &amp;N</oddFooter>
  </headerFooter>
  <rowBreaks count="1" manualBreakCount="1">
    <brk id="82" max="16383" man="1"/>
  </rowBreaks>
  <ignoredErrors>
    <ignoredError sqref="L8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64"/>
  <sheetViews>
    <sheetView showGridLines="0" zoomScaleNormal="100" workbookViewId="0">
      <pane xSplit="1" ySplit="11" topLeftCell="B33" activePane="bottomRight" state="frozen"/>
      <selection sqref="A1:XFD1"/>
      <selection pane="topRight" sqref="A1:XFD1"/>
      <selection pane="bottomLeft" sqref="A1:XFD1"/>
      <selection pane="bottomRight" sqref="A1:AN1"/>
    </sheetView>
  </sheetViews>
  <sheetFormatPr baseColWidth="10" defaultColWidth="11.42578125" defaultRowHeight="12.75"/>
  <cols>
    <col min="1" max="1" width="30.7109375" style="54" customWidth="1"/>
    <col min="2" max="2" width="8.7109375" style="54" customWidth="1"/>
    <col min="3" max="3" width="2.7109375" style="83" customWidth="1"/>
    <col min="4" max="4" width="8.7109375" style="4" customWidth="1"/>
    <col min="5" max="5" width="2.7109375" style="83" customWidth="1"/>
    <col min="6" max="6" width="8.7109375" style="4" customWidth="1"/>
    <col min="7" max="7" width="2.7109375" style="83" customWidth="1"/>
    <col min="8" max="8" width="8.7109375" style="4" customWidth="1"/>
    <col min="9" max="9" width="2.7109375" style="83" customWidth="1"/>
    <col min="10" max="10" width="8.7109375" style="83" customWidth="1"/>
    <col min="11" max="11" width="2.7109375" style="83" customWidth="1"/>
    <col min="12" max="12" width="8.7109375" style="83" customWidth="1"/>
    <col min="13" max="13" width="2.7109375" style="83" customWidth="1"/>
    <col min="14" max="14" width="8.7109375" style="83" customWidth="1"/>
    <col min="15" max="15" width="2.7109375" style="83" customWidth="1"/>
    <col min="16" max="16" width="8.7109375" style="83" customWidth="1"/>
    <col min="17" max="17" width="2.7109375" style="83" customWidth="1"/>
    <col min="18" max="18" width="7.5703125" style="83" bestFit="1" customWidth="1"/>
    <col min="19" max="19" width="2.7109375" style="83" customWidth="1"/>
    <col min="20" max="20" width="7.5703125" style="83" bestFit="1" customWidth="1"/>
    <col min="21" max="21" width="2.7109375" style="83" customWidth="1"/>
    <col min="22" max="22" width="7.5703125" style="83" bestFit="1" customWidth="1"/>
    <col min="23" max="23" width="2.7109375" style="83" customWidth="1"/>
    <col min="24" max="24" width="8.7109375" style="54" customWidth="1"/>
    <col min="25" max="25" width="2.7109375" style="54" customWidth="1"/>
    <col min="26" max="26" width="8.7109375" style="54" customWidth="1"/>
    <col min="27" max="27" width="2.7109375" style="54" customWidth="1"/>
    <col min="28" max="28" width="8.7109375" style="54" customWidth="1"/>
    <col min="29" max="29" width="2.7109375" style="54" customWidth="1"/>
    <col min="30" max="30" width="8.7109375" style="54" customWidth="1"/>
    <col min="31" max="31" width="2.7109375" style="54" customWidth="1"/>
    <col min="32" max="32" width="8.7109375" style="83" customWidth="1"/>
    <col min="33" max="33" width="2.7109375" style="83" customWidth="1"/>
    <col min="34" max="34" width="8.7109375" style="83" customWidth="1"/>
    <col min="35" max="35" width="8.7109375" style="54" customWidth="1"/>
    <col min="36" max="36" width="2.7109375" style="54" customWidth="1"/>
    <col min="37" max="37" width="8.7109375" style="54" customWidth="1"/>
    <col min="38" max="38" width="2.7109375" style="54" customWidth="1"/>
    <col min="39" max="39" width="7.5703125" style="54" customWidth="1"/>
    <col min="40" max="40" width="2.7109375" style="54" customWidth="1"/>
    <col min="41" max="41" width="7.5703125" style="54" customWidth="1"/>
    <col min="42" max="42" width="2.7109375" style="54" customWidth="1"/>
    <col min="43" max="43" width="7.5703125" style="54" customWidth="1"/>
    <col min="44" max="44" width="2.7109375" style="54" customWidth="1"/>
    <col min="45" max="16384" width="11.42578125" style="54"/>
  </cols>
  <sheetData>
    <row r="1" spans="1:44" ht="30" customHeight="1">
      <c r="A1" s="419" t="s">
        <v>230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</row>
    <row r="2" spans="1:44" s="4" customFormat="1" ht="6.6" customHeight="1" thickBot="1">
      <c r="A2" s="2"/>
      <c r="B2" s="27"/>
      <c r="C2" s="114"/>
      <c r="D2" s="28"/>
      <c r="E2" s="114"/>
      <c r="F2" s="28"/>
      <c r="G2" s="114"/>
      <c r="H2" s="28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27"/>
      <c r="Y2" s="27"/>
      <c r="Z2" s="2"/>
      <c r="AA2" s="2"/>
      <c r="AB2" s="2"/>
      <c r="AC2" s="2"/>
      <c r="AD2" s="2"/>
      <c r="AE2" s="2"/>
      <c r="AF2" s="114"/>
      <c r="AG2" s="114"/>
      <c r="AH2" s="114"/>
      <c r="AK2" s="294"/>
      <c r="AL2" s="294"/>
      <c r="AM2" s="294"/>
      <c r="AN2" s="294"/>
      <c r="AO2" s="294"/>
      <c r="AP2" s="294"/>
      <c r="AQ2" s="294"/>
      <c r="AR2" s="294"/>
    </row>
    <row r="3" spans="1:44" s="4" customFormat="1" ht="6.6" customHeight="1">
      <c r="A3" s="192"/>
      <c r="B3" s="193"/>
      <c r="C3" s="194"/>
      <c r="D3" s="195"/>
      <c r="E3" s="194"/>
      <c r="F3" s="195"/>
      <c r="G3" s="194"/>
      <c r="H3" s="195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3"/>
      <c r="Y3" s="193"/>
      <c r="Z3" s="192"/>
      <c r="AA3" s="192"/>
      <c r="AB3" s="192"/>
      <c r="AC3" s="192"/>
      <c r="AD3" s="192"/>
      <c r="AE3" s="192"/>
      <c r="AF3" s="194"/>
      <c r="AG3" s="194"/>
      <c r="AH3" s="194"/>
      <c r="AI3" s="194"/>
      <c r="AJ3" s="194"/>
      <c r="AK3" s="201"/>
      <c r="AL3" s="201"/>
      <c r="AM3" s="201"/>
      <c r="AN3" s="201"/>
      <c r="AO3" s="201"/>
      <c r="AP3" s="201"/>
      <c r="AQ3" s="201"/>
      <c r="AR3" s="201"/>
    </row>
    <row r="4" spans="1:44" s="4" customFormat="1" ht="12.75" customHeight="1">
      <c r="A4" s="412" t="s">
        <v>44</v>
      </c>
      <c r="B4" s="413" t="s">
        <v>174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413"/>
      <c r="AR4" s="413"/>
    </row>
    <row r="5" spans="1:44" s="4" customFormat="1" ht="6.6" customHeight="1">
      <c r="A5" s="412"/>
      <c r="B5" s="196"/>
      <c r="C5" s="197"/>
      <c r="D5" s="198"/>
      <c r="E5" s="197"/>
      <c r="F5" s="198"/>
      <c r="G5" s="197"/>
      <c r="H5" s="198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6"/>
      <c r="Y5" s="196"/>
      <c r="Z5" s="199"/>
      <c r="AA5" s="199"/>
      <c r="AB5" s="199"/>
      <c r="AC5" s="199"/>
      <c r="AD5" s="199"/>
      <c r="AE5" s="199"/>
      <c r="AF5" s="197"/>
      <c r="AG5" s="197"/>
      <c r="AH5" s="197"/>
      <c r="AI5" s="291"/>
      <c r="AJ5" s="291"/>
      <c r="AK5" s="291"/>
      <c r="AL5" s="291"/>
      <c r="AM5" s="291"/>
      <c r="AN5" s="291"/>
      <c r="AO5" s="291"/>
      <c r="AP5" s="291"/>
      <c r="AQ5" s="291"/>
      <c r="AR5" s="291"/>
    </row>
    <row r="6" spans="1:44" s="4" customFormat="1" ht="6.6" customHeight="1">
      <c r="A6" s="412"/>
      <c r="B6" s="221"/>
      <c r="C6" s="201"/>
      <c r="D6" s="220"/>
      <c r="E6" s="201"/>
      <c r="F6" s="241"/>
      <c r="G6" s="201"/>
      <c r="H6" s="220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21"/>
      <c r="Y6" s="221"/>
      <c r="Z6" s="203"/>
      <c r="AA6" s="203"/>
      <c r="AB6" s="203"/>
      <c r="AC6" s="203"/>
      <c r="AD6" s="203"/>
      <c r="AE6" s="203"/>
      <c r="AF6" s="201"/>
      <c r="AG6" s="201"/>
      <c r="AH6" s="201"/>
      <c r="AI6" s="289"/>
      <c r="AJ6" s="289"/>
      <c r="AK6" s="289"/>
      <c r="AL6" s="289"/>
      <c r="AM6" s="289"/>
      <c r="AN6" s="289"/>
      <c r="AO6" s="289"/>
      <c r="AP6" s="289"/>
      <c r="AQ6" s="289"/>
      <c r="AR6" s="289"/>
    </row>
    <row r="7" spans="1:44" s="4" customFormat="1" ht="12" customHeight="1">
      <c r="A7" s="412"/>
      <c r="B7" s="410" t="s">
        <v>87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345"/>
      <c r="T7" s="398"/>
      <c r="U7" s="398"/>
      <c r="V7" s="404"/>
      <c r="W7" s="404"/>
      <c r="X7" s="409" t="s">
        <v>88</v>
      </c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</row>
    <row r="8" spans="1:44" s="4" customFormat="1" ht="6.6" customHeight="1">
      <c r="A8" s="412"/>
      <c r="B8" s="206"/>
      <c r="C8" s="207"/>
      <c r="D8" s="222"/>
      <c r="E8" s="208"/>
      <c r="F8" s="248"/>
      <c r="G8" s="208"/>
      <c r="H8" s="222"/>
      <c r="I8" s="208"/>
      <c r="J8" s="214"/>
      <c r="K8" s="214"/>
      <c r="L8" s="214"/>
      <c r="M8" s="214"/>
      <c r="N8" s="208"/>
      <c r="O8" s="214"/>
      <c r="P8" s="214"/>
      <c r="Q8" s="214"/>
      <c r="R8" s="214"/>
      <c r="S8" s="214"/>
      <c r="T8" s="208"/>
      <c r="U8" s="208"/>
      <c r="V8" s="214"/>
      <c r="W8" s="208"/>
      <c r="X8" s="206"/>
      <c r="Y8" s="206"/>
      <c r="Z8" s="206"/>
      <c r="AA8" s="206"/>
      <c r="AB8" s="206"/>
      <c r="AC8" s="206"/>
      <c r="AD8" s="206"/>
      <c r="AE8" s="206"/>
      <c r="AF8" s="214"/>
      <c r="AG8" s="214"/>
      <c r="AH8" s="214"/>
      <c r="AI8" s="289"/>
      <c r="AJ8" s="289"/>
      <c r="AK8" s="291"/>
      <c r="AL8" s="291"/>
      <c r="AM8" s="291"/>
      <c r="AN8" s="291"/>
      <c r="AO8" s="291"/>
      <c r="AP8" s="291"/>
      <c r="AQ8" s="291"/>
      <c r="AR8" s="291"/>
    </row>
    <row r="9" spans="1:44" s="4" customFormat="1" ht="6.6" customHeight="1">
      <c r="A9" s="412"/>
      <c r="B9" s="222"/>
      <c r="C9" s="209"/>
      <c r="D9" s="210"/>
      <c r="E9" s="211"/>
      <c r="F9" s="210"/>
      <c r="G9" s="211"/>
      <c r="H9" s="210"/>
      <c r="I9" s="211"/>
      <c r="J9" s="208"/>
      <c r="K9" s="208"/>
      <c r="L9" s="208"/>
      <c r="M9" s="208"/>
      <c r="N9" s="211"/>
      <c r="O9" s="208"/>
      <c r="P9" s="208"/>
      <c r="Q9" s="208"/>
      <c r="R9" s="208"/>
      <c r="S9" s="208"/>
      <c r="T9" s="211"/>
      <c r="U9" s="211"/>
      <c r="V9" s="208"/>
      <c r="W9" s="208"/>
      <c r="X9" s="222"/>
      <c r="Y9" s="222"/>
      <c r="Z9" s="222"/>
      <c r="AA9" s="222"/>
      <c r="AB9" s="248"/>
      <c r="AC9" s="248"/>
      <c r="AD9" s="222"/>
      <c r="AE9" s="222"/>
      <c r="AF9" s="208"/>
      <c r="AG9" s="208"/>
      <c r="AH9" s="208"/>
      <c r="AI9" s="211"/>
      <c r="AJ9" s="211"/>
      <c r="AK9" s="208"/>
      <c r="AL9" s="208"/>
      <c r="AM9" s="208"/>
      <c r="AN9" s="208"/>
      <c r="AO9" s="208"/>
      <c r="AP9" s="208"/>
      <c r="AQ9" s="208"/>
      <c r="AR9" s="208"/>
    </row>
    <row r="10" spans="1:44" s="4" customFormat="1" ht="12.75" customHeight="1">
      <c r="A10" s="412"/>
      <c r="B10" s="407">
        <v>2009</v>
      </c>
      <c r="C10" s="407"/>
      <c r="D10" s="407">
        <v>2010</v>
      </c>
      <c r="E10" s="407"/>
      <c r="F10" s="407">
        <v>2011</v>
      </c>
      <c r="G10" s="407"/>
      <c r="H10" s="407">
        <v>2012</v>
      </c>
      <c r="I10" s="407"/>
      <c r="J10" s="407">
        <v>2013</v>
      </c>
      <c r="K10" s="407"/>
      <c r="L10" s="407">
        <v>2014</v>
      </c>
      <c r="M10" s="407"/>
      <c r="N10" s="407">
        <v>2015</v>
      </c>
      <c r="O10" s="407"/>
      <c r="P10" s="407">
        <v>2016</v>
      </c>
      <c r="Q10" s="407"/>
      <c r="R10" s="407">
        <v>2017</v>
      </c>
      <c r="S10" s="407"/>
      <c r="T10" s="407">
        <v>2018</v>
      </c>
      <c r="U10" s="407"/>
      <c r="V10" s="407">
        <v>2019</v>
      </c>
      <c r="W10" s="407"/>
      <c r="X10" s="407">
        <v>2009</v>
      </c>
      <c r="Y10" s="407"/>
      <c r="Z10" s="407">
        <v>2010</v>
      </c>
      <c r="AA10" s="407"/>
      <c r="AB10" s="407">
        <v>2011</v>
      </c>
      <c r="AC10" s="407"/>
      <c r="AD10" s="407">
        <v>2012</v>
      </c>
      <c r="AE10" s="407"/>
      <c r="AF10" s="407">
        <v>2013</v>
      </c>
      <c r="AG10" s="407"/>
      <c r="AH10" s="249">
        <v>2014</v>
      </c>
      <c r="AI10" s="407">
        <v>2015</v>
      </c>
      <c r="AJ10" s="407"/>
      <c r="AK10" s="407">
        <v>2016</v>
      </c>
      <c r="AL10" s="407"/>
      <c r="AM10" s="407">
        <v>2017</v>
      </c>
      <c r="AN10" s="407"/>
      <c r="AO10" s="407">
        <v>2018</v>
      </c>
      <c r="AP10" s="407"/>
      <c r="AQ10" s="407">
        <v>2019</v>
      </c>
      <c r="AR10" s="407"/>
    </row>
    <row r="11" spans="1:44" s="4" customFormat="1" ht="6.6" customHeight="1">
      <c r="A11" s="212"/>
      <c r="B11" s="213"/>
      <c r="C11" s="214"/>
      <c r="D11" s="213"/>
      <c r="E11" s="214"/>
      <c r="F11" s="213"/>
      <c r="G11" s="214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3"/>
      <c r="Y11" s="213"/>
      <c r="Z11" s="213"/>
      <c r="AA11" s="213"/>
      <c r="AB11" s="213"/>
      <c r="AC11" s="213"/>
      <c r="AD11" s="213"/>
      <c r="AE11" s="213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</row>
    <row r="12" spans="1:44" s="1" customFormat="1" ht="6.6" customHeight="1">
      <c r="A12" s="29"/>
      <c r="B12" s="30"/>
      <c r="C12" s="85"/>
      <c r="D12" s="30"/>
      <c r="E12" s="85"/>
      <c r="F12" s="30"/>
      <c r="G12" s="85"/>
      <c r="H12" s="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30"/>
      <c r="Y12" s="30"/>
      <c r="AF12" s="85"/>
      <c r="AG12" s="85"/>
      <c r="AH12" s="85"/>
    </row>
    <row r="13" spans="1:44" s="1" customFormat="1" ht="12">
      <c r="A13" s="188" t="s">
        <v>131</v>
      </c>
      <c r="B13" s="185">
        <v>58709.559294976571</v>
      </c>
      <c r="C13" s="186"/>
      <c r="D13" s="185">
        <v>55891.228369032324</v>
      </c>
      <c r="E13" s="186"/>
      <c r="F13" s="185">
        <v>48561.82941287123</v>
      </c>
      <c r="G13" s="186"/>
      <c r="H13" s="185">
        <v>41922</v>
      </c>
      <c r="I13" s="186"/>
      <c r="J13" s="185">
        <f>J15</f>
        <v>39061.46499986705</v>
      </c>
      <c r="K13" s="186"/>
      <c r="L13" s="185">
        <f>L15</f>
        <v>39325.169891513797</v>
      </c>
      <c r="M13" s="185"/>
      <c r="N13" s="185">
        <f t="shared" ref="N13:R13" si="0">N15</f>
        <v>25373</v>
      </c>
      <c r="O13" s="185"/>
      <c r="P13" s="185">
        <f t="shared" si="0"/>
        <v>24693.275072999997</v>
      </c>
      <c r="Q13" s="186"/>
      <c r="R13" s="185">
        <f t="shared" si="0"/>
        <v>28159.550649280507</v>
      </c>
      <c r="S13" s="186"/>
      <c r="T13" s="185">
        <v>45604</v>
      </c>
      <c r="U13" s="186"/>
      <c r="V13" s="185">
        <v>45604</v>
      </c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</row>
    <row r="14" spans="1:44" s="1" customFormat="1" ht="6.6" customHeight="1">
      <c r="A14" s="24"/>
      <c r="B14" s="74"/>
      <c r="C14" s="83"/>
      <c r="D14" s="74"/>
      <c r="E14" s="83"/>
      <c r="F14" s="74"/>
      <c r="G14" s="83"/>
      <c r="H14" s="7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30"/>
      <c r="Y14" s="30"/>
      <c r="AF14" s="83"/>
      <c r="AG14" s="83"/>
      <c r="AH14" s="83"/>
    </row>
    <row r="15" spans="1:44" s="1" customFormat="1" ht="12">
      <c r="A15" s="6" t="s">
        <v>106</v>
      </c>
      <c r="B15" s="78">
        <v>58709.559294976571</v>
      </c>
      <c r="C15" s="90"/>
      <c r="D15" s="78">
        <v>55891.228369032324</v>
      </c>
      <c r="E15" s="90"/>
      <c r="F15" s="78">
        <v>48561.82941287123</v>
      </c>
      <c r="G15" s="90"/>
      <c r="H15" s="78">
        <v>41922</v>
      </c>
      <c r="I15" s="90"/>
      <c r="J15" s="78">
        <f>SUM(J16:J19)</f>
        <v>39061.46499986705</v>
      </c>
      <c r="K15" s="90"/>
      <c r="L15" s="78">
        <f>SUM(L16:L19)</f>
        <v>39325.169891513797</v>
      </c>
      <c r="M15" s="78"/>
      <c r="N15" s="78">
        <f t="shared" ref="N15:R15" si="1">SUM(N16:N19)</f>
        <v>25373</v>
      </c>
      <c r="O15" s="78"/>
      <c r="P15" s="78">
        <f t="shared" si="1"/>
        <v>24693.275072999997</v>
      </c>
      <c r="Q15" s="90"/>
      <c r="R15" s="78">
        <f t="shared" si="1"/>
        <v>28159.550649280507</v>
      </c>
      <c r="S15" s="90"/>
      <c r="T15" s="78">
        <v>39658</v>
      </c>
      <c r="U15" s="90"/>
      <c r="V15" s="78">
        <v>41372.904861580115</v>
      </c>
      <c r="W15" s="90"/>
      <c r="X15" s="104">
        <v>100</v>
      </c>
      <c r="Y15" s="30"/>
      <c r="Z15" s="104">
        <v>100</v>
      </c>
      <c r="AB15" s="104">
        <v>100</v>
      </c>
      <c r="AD15" s="104">
        <v>100</v>
      </c>
      <c r="AF15" s="104">
        <f>SUM(AF16:AF19)</f>
        <v>99.999999999999744</v>
      </c>
      <c r="AG15" s="90"/>
      <c r="AH15" s="104">
        <f>SUM(AH16:AH19)</f>
        <v>100</v>
      </c>
      <c r="AI15" s="104">
        <f>SUM(AI16:AI19)</f>
        <v>100</v>
      </c>
      <c r="AJ15" s="104"/>
      <c r="AK15" s="104">
        <f t="shared" ref="AK15:AM15" si="2">SUM(AK16:AK19)</f>
        <v>100.00000000000003</v>
      </c>
      <c r="AM15" s="104">
        <f t="shared" si="2"/>
        <v>100</v>
      </c>
      <c r="AO15" s="104">
        <f>(T15/T15)*100</f>
        <v>100</v>
      </c>
      <c r="AQ15" s="104">
        <f>(V15/V15)*100</f>
        <v>100</v>
      </c>
    </row>
    <row r="16" spans="1:44" s="1" customFormat="1" ht="12">
      <c r="A16" s="126" t="s">
        <v>91</v>
      </c>
      <c r="B16" s="76">
        <v>14016.043654935353</v>
      </c>
      <c r="C16" s="84"/>
      <c r="D16" s="76">
        <v>15067.592766885038</v>
      </c>
      <c r="E16" s="85"/>
      <c r="F16" s="76">
        <v>11151.931461638231</v>
      </c>
      <c r="G16" s="85"/>
      <c r="H16" s="76">
        <v>9300</v>
      </c>
      <c r="I16" s="85"/>
      <c r="J16" s="76">
        <v>10139.795537568076</v>
      </c>
      <c r="K16" s="85"/>
      <c r="L16" s="76">
        <v>9156.0091613742352</v>
      </c>
      <c r="M16" s="85"/>
      <c r="N16" s="76">
        <v>6784</v>
      </c>
      <c r="O16" s="85"/>
      <c r="P16" s="76">
        <v>6065.8477240000002</v>
      </c>
      <c r="Q16" s="85"/>
      <c r="R16" s="76">
        <v>7888.6287614059192</v>
      </c>
      <c r="S16" s="85"/>
      <c r="T16" s="312" t="s">
        <v>217</v>
      </c>
      <c r="U16" s="85"/>
      <c r="V16" s="312" t="s">
        <v>217</v>
      </c>
      <c r="W16" s="85"/>
      <c r="X16" s="100">
        <v>23.873528984460666</v>
      </c>
      <c r="Y16" s="30"/>
      <c r="Z16" s="100">
        <v>26.958779054556519</v>
      </c>
      <c r="AB16" s="100">
        <v>22.96439733936883</v>
      </c>
      <c r="AD16" s="100">
        <v>22.184056104193502</v>
      </c>
      <c r="AF16" s="100">
        <v>25.958564374384224</v>
      </c>
      <c r="AG16" s="85"/>
      <c r="AH16" s="100">
        <f>L16/SUM($L$16:$L$19)*100</f>
        <v>23.282821629589609</v>
      </c>
      <c r="AI16" s="100">
        <f>N16/SUM($N$16:$N$19)*100</f>
        <v>26.737082725732076</v>
      </c>
      <c r="AJ16" s="100"/>
      <c r="AK16" s="100">
        <f>P16/SUM($P$16:$P$19)*100</f>
        <v>24.564776061772747</v>
      </c>
      <c r="AM16" s="100">
        <f>R16/SUM($R$16:$R$19)*100</f>
        <v>28.014043475539189</v>
      </c>
      <c r="AO16" s="312" t="s">
        <v>217</v>
      </c>
      <c r="AQ16" s="312" t="s">
        <v>217</v>
      </c>
    </row>
    <row r="17" spans="1:44" s="1" customFormat="1" ht="12">
      <c r="A17" s="126" t="s">
        <v>92</v>
      </c>
      <c r="B17" s="76">
        <v>14480.918697918911</v>
      </c>
      <c r="C17" s="84"/>
      <c r="D17" s="76">
        <v>15356.754085095021</v>
      </c>
      <c r="E17" s="85"/>
      <c r="F17" s="76">
        <v>12255.316871785182</v>
      </c>
      <c r="G17" s="85"/>
      <c r="H17" s="76">
        <v>11100</v>
      </c>
      <c r="I17" s="85"/>
      <c r="J17" s="76">
        <v>9509.6023361548487</v>
      </c>
      <c r="K17" s="85"/>
      <c r="L17" s="76">
        <v>8554.6303267544463</v>
      </c>
      <c r="M17" s="85"/>
      <c r="N17" s="76">
        <v>6237</v>
      </c>
      <c r="O17" s="85"/>
      <c r="P17" s="76">
        <v>5007.6407550000004</v>
      </c>
      <c r="Q17" s="85"/>
      <c r="R17" s="76">
        <v>6433.7551893799719</v>
      </c>
      <c r="S17" s="85"/>
      <c r="T17" s="312" t="s">
        <v>217</v>
      </c>
      <c r="U17" s="85"/>
      <c r="V17" s="312" t="s">
        <v>217</v>
      </c>
      <c r="W17" s="85"/>
      <c r="X17" s="100">
        <v>24.665350705771619</v>
      </c>
      <c r="Y17" s="30"/>
      <c r="Z17" s="100">
        <v>27.476143454388176</v>
      </c>
      <c r="AB17" s="100">
        <v>25.23652222322772</v>
      </c>
      <c r="AD17" s="100">
        <v>26.4777443824245</v>
      </c>
      <c r="AF17" s="100">
        <v>24.345227031774648</v>
      </c>
      <c r="AG17" s="85"/>
      <c r="AH17" s="100">
        <f>L17/SUM($L$16:$L$19)*100</f>
        <v>21.753575001339026</v>
      </c>
      <c r="AI17" s="100">
        <f>N17/SUM($N$16:$N$19)*100</f>
        <v>24.581247783076499</v>
      </c>
      <c r="AJ17" s="100"/>
      <c r="AK17" s="100">
        <f>P17/SUM($P$16:$P$19)*100</f>
        <v>20.279370558162334</v>
      </c>
      <c r="AM17" s="100">
        <f>R17/SUM($R$16:$R$19)*100</f>
        <v>22.847506586701723</v>
      </c>
      <c r="AO17" s="312" t="s">
        <v>217</v>
      </c>
      <c r="AQ17" s="312" t="s">
        <v>217</v>
      </c>
    </row>
    <row r="18" spans="1:44" s="1" customFormat="1" ht="12">
      <c r="A18" s="126" t="s">
        <v>93</v>
      </c>
      <c r="B18" s="76">
        <v>14800.509811105861</v>
      </c>
      <c r="C18" s="84"/>
      <c r="D18" s="76">
        <v>13505.942264188125</v>
      </c>
      <c r="E18" s="84"/>
      <c r="F18" s="76">
        <v>12674.123817199938</v>
      </c>
      <c r="G18" s="84"/>
      <c r="H18" s="76">
        <v>11423</v>
      </c>
      <c r="I18" s="84"/>
      <c r="J18" s="76">
        <v>9184.6078234375964</v>
      </c>
      <c r="K18" s="84"/>
      <c r="L18" s="76">
        <v>12764.937069393414</v>
      </c>
      <c r="M18" s="84"/>
      <c r="N18" s="76">
        <v>6435</v>
      </c>
      <c r="O18" s="84"/>
      <c r="P18" s="76">
        <v>7109.4224089999998</v>
      </c>
      <c r="Q18" s="84"/>
      <c r="R18" s="76">
        <v>6236.2836684992926</v>
      </c>
      <c r="S18" s="84"/>
      <c r="T18" s="312" t="s">
        <v>217</v>
      </c>
      <c r="U18" s="84"/>
      <c r="V18" s="312" t="s">
        <v>217</v>
      </c>
      <c r="W18" s="84"/>
      <c r="X18" s="100">
        <v>25.209710290522064</v>
      </c>
      <c r="Y18" s="30"/>
      <c r="Z18" s="100">
        <v>24.164690342843436</v>
      </c>
      <c r="AB18" s="100">
        <v>26.098942256571338</v>
      </c>
      <c r="AD18" s="100">
        <v>27.248222890129288</v>
      </c>
      <c r="AF18" s="100">
        <v>23.513219034331751</v>
      </c>
      <c r="AG18" s="84"/>
      <c r="AH18" s="100">
        <f>L18/SUM($L$16:$L$19)*100</f>
        <v>32.459966745491499</v>
      </c>
      <c r="AI18" s="100">
        <f>N18/SUM($N$16:$N$19)*100</f>
        <v>25.361604855555122</v>
      </c>
      <c r="AJ18" s="100"/>
      <c r="AK18" s="100">
        <f>P18/SUM($P$16:$P$19)*100</f>
        <v>28.790925415857661</v>
      </c>
      <c r="AM18" s="100">
        <f>R18/SUM($R$16:$R$19)*100</f>
        <v>22.146247098082274</v>
      </c>
      <c r="AO18" s="312" t="s">
        <v>217</v>
      </c>
      <c r="AQ18" s="312" t="s">
        <v>217</v>
      </c>
    </row>
    <row r="19" spans="1:44" s="1" customFormat="1" ht="12">
      <c r="A19" s="126" t="s">
        <v>94</v>
      </c>
      <c r="B19" s="76">
        <v>15412.087131016444</v>
      </c>
      <c r="C19" s="84"/>
      <c r="D19" s="76">
        <v>11960.939252864144</v>
      </c>
      <c r="E19" s="84"/>
      <c r="F19" s="76">
        <v>12480.457262247879</v>
      </c>
      <c r="G19" s="84"/>
      <c r="H19" s="76">
        <v>10099</v>
      </c>
      <c r="I19" s="84"/>
      <c r="J19" s="76">
        <v>10227.459302706526</v>
      </c>
      <c r="K19" s="84"/>
      <c r="L19" s="76">
        <v>8849.593333991701</v>
      </c>
      <c r="M19" s="84"/>
      <c r="N19" s="76">
        <v>5917</v>
      </c>
      <c r="O19" s="84"/>
      <c r="P19" s="76">
        <v>6510.3641850000004</v>
      </c>
      <c r="Q19" s="84"/>
      <c r="R19" s="76">
        <v>7600.8830299953279</v>
      </c>
      <c r="S19" s="84"/>
      <c r="T19" s="312" t="s">
        <v>217</v>
      </c>
      <c r="U19" s="84"/>
      <c r="V19" s="312" t="s">
        <v>217</v>
      </c>
      <c r="W19" s="84"/>
      <c r="X19" s="100">
        <v>26.251410019245647</v>
      </c>
      <c r="Y19" s="30"/>
      <c r="Z19" s="100">
        <v>21.400387148211877</v>
      </c>
      <c r="AB19" s="100">
        <v>25.700138180832116</v>
      </c>
      <c r="AD19" s="100">
        <v>24.089976623252706</v>
      </c>
      <c r="AF19" s="100">
        <v>26.182989559509124</v>
      </c>
      <c r="AG19" s="84"/>
      <c r="AH19" s="100">
        <f>L19/SUM($L$16:$L$19)*100</f>
        <v>22.503636623579865</v>
      </c>
      <c r="AI19" s="100">
        <f>N19/SUM($N$16:$N$19)*100</f>
        <v>23.320064635636307</v>
      </c>
      <c r="AJ19" s="100"/>
      <c r="AK19" s="100">
        <f>P19/SUM($P$16:$P$19)*100</f>
        <v>26.364927964207276</v>
      </c>
      <c r="AM19" s="100">
        <f>R19/SUM($R$16:$R$19)*100</f>
        <v>26.992202839676828</v>
      </c>
      <c r="AO19" s="312" t="s">
        <v>217</v>
      </c>
      <c r="AQ19" s="312" t="s">
        <v>217</v>
      </c>
    </row>
    <row r="20" spans="1:44" s="1" customFormat="1" ht="6.6" customHeight="1">
      <c r="A20" s="121"/>
      <c r="B20" s="76"/>
      <c r="C20" s="84"/>
      <c r="D20" s="76"/>
      <c r="E20" s="84"/>
      <c r="F20" s="76"/>
      <c r="G20" s="84"/>
      <c r="H20" s="76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30"/>
      <c r="Y20" s="30"/>
      <c r="Z20" s="30"/>
      <c r="AB20" s="30"/>
      <c r="AD20" s="30"/>
      <c r="AF20" s="84"/>
      <c r="AG20" s="84"/>
      <c r="AH20" s="84"/>
    </row>
    <row r="21" spans="1:44" s="22" customFormat="1" ht="12">
      <c r="A21" s="147" t="s">
        <v>147</v>
      </c>
      <c r="B21" s="78">
        <v>58709.559294976483</v>
      </c>
      <c r="C21" s="137"/>
      <c r="D21" s="78">
        <v>55891.228369032375</v>
      </c>
      <c r="E21" s="137"/>
      <c r="F21" s="78">
        <v>48561.82941287123</v>
      </c>
      <c r="G21" s="137"/>
      <c r="H21" s="78">
        <v>41922</v>
      </c>
      <c r="I21" s="137"/>
      <c r="J21" s="78">
        <f>J22+J23+J24</f>
        <v>39061.464999867123</v>
      </c>
      <c r="K21" s="137"/>
      <c r="L21" s="78">
        <f>L22+L23+L24</f>
        <v>39325.169891513789</v>
      </c>
      <c r="M21" s="78"/>
      <c r="N21" s="78">
        <f>N22+N23+N24+N28</f>
        <v>25372.991164049999</v>
      </c>
      <c r="O21" s="78"/>
      <c r="P21" s="78">
        <f>P22+P23+P24+P28</f>
        <v>24693.27507362</v>
      </c>
      <c r="Q21" s="137"/>
      <c r="R21" s="78">
        <f>R22+R23+R24+R28</f>
        <v>28159.550649280478</v>
      </c>
      <c r="S21" s="137"/>
      <c r="T21" s="78">
        <f>T22+T23+T24+T28</f>
        <v>39659</v>
      </c>
      <c r="U21" s="137"/>
      <c r="V21" s="78">
        <f>V22+V23+V24+V28</f>
        <v>41372.904861579991</v>
      </c>
      <c r="W21" s="137"/>
      <c r="X21" s="104">
        <v>99.999999999999858</v>
      </c>
      <c r="Y21" s="138"/>
      <c r="Z21" s="104">
        <v>100.00000000000009</v>
      </c>
      <c r="AA21" s="104"/>
      <c r="AB21" s="104">
        <v>100.00000000000001</v>
      </c>
      <c r="AC21" s="104"/>
      <c r="AD21" s="104">
        <v>100</v>
      </c>
      <c r="AE21" s="104"/>
      <c r="AF21" s="104">
        <f>SUM(AF22:AF24)</f>
        <v>100</v>
      </c>
      <c r="AG21" s="137"/>
      <c r="AH21" s="104">
        <f>SUM(AH22:AH24)</f>
        <v>100</v>
      </c>
      <c r="AI21" s="104">
        <f>SUM(AI22:AI24)</f>
        <v>100</v>
      </c>
      <c r="AJ21" s="104"/>
      <c r="AK21" s="104">
        <f t="shared" ref="AK21:AM21" si="3">SUM(AK22:AK24)</f>
        <v>100</v>
      </c>
      <c r="AM21" s="104">
        <f t="shared" si="3"/>
        <v>100</v>
      </c>
      <c r="AO21" s="104">
        <f t="shared" ref="AO21:AQ21" si="4">SUM(AO22:AO24)</f>
        <v>100</v>
      </c>
      <c r="AQ21" s="104">
        <f t="shared" si="4"/>
        <v>100</v>
      </c>
    </row>
    <row r="22" spans="1:44" s="4" customFormat="1" ht="12">
      <c r="A22" s="148" t="s">
        <v>77</v>
      </c>
      <c r="B22" s="76">
        <v>28217.506700436788</v>
      </c>
      <c r="C22" s="85"/>
      <c r="D22" s="76">
        <v>34455.099312497681</v>
      </c>
      <c r="E22" s="91"/>
      <c r="F22" s="76">
        <v>27402.092089127735</v>
      </c>
      <c r="G22" s="233"/>
      <c r="H22" s="76">
        <v>22373</v>
      </c>
      <c r="I22" s="233"/>
      <c r="J22" s="76">
        <v>14719.83150391229</v>
      </c>
      <c r="K22" s="76"/>
      <c r="L22" s="76">
        <v>12127.586328948353</v>
      </c>
      <c r="M22" s="76"/>
      <c r="N22" s="76">
        <v>8397</v>
      </c>
      <c r="O22" s="76"/>
      <c r="P22" s="76">
        <v>7912.5882659999997</v>
      </c>
      <c r="Q22" s="76"/>
      <c r="R22" s="76">
        <v>14438.157284915356</v>
      </c>
      <c r="S22" s="76"/>
      <c r="T22" s="76">
        <v>17726</v>
      </c>
      <c r="U22" s="76"/>
      <c r="V22" s="76">
        <v>14269.693138260014</v>
      </c>
      <c r="W22" s="76"/>
      <c r="X22" s="100">
        <v>48.062882841042196</v>
      </c>
      <c r="Y22" s="100"/>
      <c r="Z22" s="100">
        <v>61.646702564848674</v>
      </c>
      <c r="AA22" s="100"/>
      <c r="AB22" s="100">
        <v>56.427223645460231</v>
      </c>
      <c r="AC22" s="100"/>
      <c r="AD22" s="100">
        <v>53.368159916034543</v>
      </c>
      <c r="AE22" s="100"/>
      <c r="AF22" s="100">
        <v>37.683767119237231</v>
      </c>
      <c r="AG22" s="233"/>
      <c r="AH22" s="100">
        <f t="shared" ref="AH22:AH27" si="5">L22/SUM($L$22:$L$24)*100</f>
        <v>30.839247134607895</v>
      </c>
      <c r="AI22" s="100">
        <f t="shared" ref="AI22:AI27" si="6">N22/SUM($N$22:$N$24)*100</f>
        <v>33.129487887635129</v>
      </c>
      <c r="AJ22" s="100"/>
      <c r="AK22" s="100">
        <f t="shared" ref="AK22:AK27" si="7">P22/SUM($P$22:$P$24)*100</f>
        <v>32.043494604946403</v>
      </c>
      <c r="AM22" s="100">
        <f t="shared" ref="AM22:AM27" si="8">R22/SUM($R$22:$R$24)*100</f>
        <v>51.272683519487458</v>
      </c>
      <c r="AO22" s="100">
        <f t="shared" ref="AO22:AO27" si="9">T22/SUM($T$22:$T$24)*100</f>
        <v>44.696033687183238</v>
      </c>
      <c r="AQ22" s="100">
        <f>V22/SUM(V$22:V$24)*100</f>
        <v>34.49043084115479</v>
      </c>
    </row>
    <row r="23" spans="1:44" s="4" customFormat="1" ht="12">
      <c r="A23" s="148" t="s">
        <v>78</v>
      </c>
      <c r="B23" s="76">
        <v>15.147766153846156</v>
      </c>
      <c r="C23" s="233" t="s">
        <v>76</v>
      </c>
      <c r="D23" s="76">
        <v>66.191080103680235</v>
      </c>
      <c r="E23" s="233" t="s">
        <v>76</v>
      </c>
      <c r="F23" s="76">
        <v>57.506051839183762</v>
      </c>
      <c r="G23" s="233" t="s">
        <v>76</v>
      </c>
      <c r="H23" s="76">
        <v>11</v>
      </c>
      <c r="I23" s="233" t="s">
        <v>76</v>
      </c>
      <c r="J23" s="76">
        <v>145.92992663551655</v>
      </c>
      <c r="K23" s="76" t="s">
        <v>76</v>
      </c>
      <c r="L23" s="76">
        <v>95.253249738450407</v>
      </c>
      <c r="M23" s="76" t="s">
        <v>76</v>
      </c>
      <c r="N23" s="76">
        <v>92</v>
      </c>
      <c r="O23" s="76" t="s">
        <v>76</v>
      </c>
      <c r="P23" s="76">
        <v>67.791369619999998</v>
      </c>
      <c r="Q23" s="76" t="s">
        <v>76</v>
      </c>
      <c r="R23" s="76">
        <v>34.487188767404746</v>
      </c>
      <c r="S23" s="76" t="s">
        <v>76</v>
      </c>
      <c r="T23" s="76">
        <v>167</v>
      </c>
      <c r="U23" s="76" t="s">
        <v>76</v>
      </c>
      <c r="V23" s="76">
        <v>0</v>
      </c>
      <c r="W23" s="76"/>
      <c r="X23" s="100">
        <v>2.5801192064376918E-2</v>
      </c>
      <c r="Y23" s="100"/>
      <c r="Z23" s="100">
        <v>0.11842838677053437</v>
      </c>
      <c r="AA23" s="100"/>
      <c r="AB23" s="100">
        <v>0.11841821557064709</v>
      </c>
      <c r="AC23" s="100"/>
      <c r="AD23" s="100">
        <v>2.6239206144745002E-2</v>
      </c>
      <c r="AE23" s="100"/>
      <c r="AF23" s="100">
        <v>0.37359051084236838</v>
      </c>
      <c r="AG23" s="233"/>
      <c r="AH23" s="100">
        <f t="shared" si="5"/>
        <v>0.24221955048439767</v>
      </c>
      <c r="AI23" s="100">
        <f t="shared" si="6"/>
        <v>0.36297640653357532</v>
      </c>
      <c r="AJ23" s="100"/>
      <c r="AK23" s="100">
        <f t="shared" si="7"/>
        <v>0.274533732029827</v>
      </c>
      <c r="AM23" s="100">
        <f t="shared" si="8"/>
        <v>0.12247066438287058</v>
      </c>
      <c r="AO23" s="100">
        <f t="shared" si="9"/>
        <v>0.4210897904637031</v>
      </c>
      <c r="AQ23" s="100">
        <f>V23/SUM(V$22:V$24)*100</f>
        <v>0</v>
      </c>
    </row>
    <row r="24" spans="1:44" s="4" customFormat="1" ht="12">
      <c r="A24" s="49" t="s">
        <v>125</v>
      </c>
      <c r="B24" s="76">
        <v>30476.904828385854</v>
      </c>
      <c r="C24" s="85"/>
      <c r="D24" s="76">
        <v>21369.937976431014</v>
      </c>
      <c r="E24" s="85"/>
      <c r="F24" s="76">
        <v>21102.231271904315</v>
      </c>
      <c r="G24" s="85"/>
      <c r="H24" s="76">
        <v>19538</v>
      </c>
      <c r="I24" s="85"/>
      <c r="J24" s="76">
        <f>SUM(J25:J27)</f>
        <v>24195.703569319317</v>
      </c>
      <c r="K24" s="76"/>
      <c r="L24" s="277">
        <f>SUM(L25:L27)</f>
        <v>27102.330312826984</v>
      </c>
      <c r="M24" s="277"/>
      <c r="N24" s="277">
        <f>SUM(N25:N27)</f>
        <v>16857</v>
      </c>
      <c r="O24" s="277"/>
      <c r="P24" s="277">
        <f t="shared" ref="P24" si="10">SUM(P25:P27)</f>
        <v>16712.895438</v>
      </c>
      <c r="Q24" s="76"/>
      <c r="R24" s="277">
        <f>SUM(R25:R27)</f>
        <v>13686.906175597715</v>
      </c>
      <c r="S24" s="76"/>
      <c r="T24" s="277">
        <f>SUM(T25:T27)</f>
        <v>21766</v>
      </c>
      <c r="U24" s="76"/>
      <c r="V24" s="277">
        <f>SUM(V25:V27)</f>
        <v>27103.211723319979</v>
      </c>
      <c r="W24" s="76"/>
      <c r="X24" s="100">
        <v>51.911315966893284</v>
      </c>
      <c r="Y24" s="100"/>
      <c r="Z24" s="100">
        <v>38.23486904838088</v>
      </c>
      <c r="AA24" s="100"/>
      <c r="AB24" s="100">
        <v>43.454358138969134</v>
      </c>
      <c r="AC24" s="100"/>
      <c r="AD24" s="100">
        <v>46.605600877820713</v>
      </c>
      <c r="AE24" s="100"/>
      <c r="AF24" s="100">
        <f>SUM(AF25:AF27)</f>
        <v>61.942642369920392</v>
      </c>
      <c r="AG24" s="85"/>
      <c r="AH24" s="100">
        <f t="shared" si="5"/>
        <v>68.918533314907705</v>
      </c>
      <c r="AI24" s="100">
        <f t="shared" si="6"/>
        <v>66.507535705831302</v>
      </c>
      <c r="AJ24" s="100"/>
      <c r="AK24" s="100">
        <f t="shared" si="7"/>
        <v>67.681971663023759</v>
      </c>
      <c r="AM24" s="100">
        <f t="shared" si="8"/>
        <v>48.604845816129661</v>
      </c>
      <c r="AO24" s="100">
        <f t="shared" si="9"/>
        <v>54.882876522353065</v>
      </c>
      <c r="AQ24" s="100">
        <f>V24/SUM(V$22:V$24)*100</f>
        <v>65.50956915884521</v>
      </c>
    </row>
    <row r="25" spans="1:44" s="4" customFormat="1" ht="12">
      <c r="A25" s="149" t="s">
        <v>12</v>
      </c>
      <c r="B25" s="76">
        <v>17523.078974644541</v>
      </c>
      <c r="C25" s="85"/>
      <c r="D25" s="76">
        <v>14402.340699203238</v>
      </c>
      <c r="E25" s="85"/>
      <c r="F25" s="76">
        <v>17275.581335890285</v>
      </c>
      <c r="G25" s="91"/>
      <c r="H25" s="76">
        <v>10143</v>
      </c>
      <c r="I25" s="91"/>
      <c r="J25" s="76">
        <v>6358.5680634823893</v>
      </c>
      <c r="K25" s="76"/>
      <c r="L25" s="76">
        <v>5045.3713880996256</v>
      </c>
      <c r="M25" s="76"/>
      <c r="N25" s="76">
        <v>4859</v>
      </c>
      <c r="O25" s="76"/>
      <c r="P25" s="76">
        <v>5628.2014330000002</v>
      </c>
      <c r="Q25" s="76"/>
      <c r="R25" s="76">
        <v>5847.5244708584105</v>
      </c>
      <c r="S25" s="76"/>
      <c r="T25" s="76">
        <v>9722</v>
      </c>
      <c r="U25" s="76"/>
      <c r="V25" s="76">
        <v>11237.611508609993</v>
      </c>
      <c r="W25" s="76"/>
      <c r="X25" s="100">
        <v>29.84706270166788</v>
      </c>
      <c r="Y25" s="100"/>
      <c r="Z25" s="100">
        <v>25.768517027589876</v>
      </c>
      <c r="AA25" s="100"/>
      <c r="AB25" s="100">
        <v>35.574403898613056</v>
      </c>
      <c r="AC25" s="100"/>
      <c r="AD25" s="100">
        <v>24.194933447831687</v>
      </c>
      <c r="AE25" s="100"/>
      <c r="AF25" s="100">
        <v>16.27836555414401</v>
      </c>
      <c r="AG25" s="91"/>
      <c r="AH25" s="100">
        <f t="shared" si="5"/>
        <v>12.829878172219662</v>
      </c>
      <c r="AI25" s="100">
        <f t="shared" si="6"/>
        <v>19.170677818985244</v>
      </c>
      <c r="AJ25" s="100"/>
      <c r="AK25" s="100">
        <f t="shared" si="7"/>
        <v>22.792446187150961</v>
      </c>
      <c r="AM25" s="100">
        <f t="shared" si="8"/>
        <v>20.765688144984033</v>
      </c>
      <c r="AO25" s="100">
        <f t="shared" si="9"/>
        <v>24.513981693940845</v>
      </c>
      <c r="AQ25" s="100">
        <f>V25/SUM(V$22:V$24)*100</f>
        <v>27.16176576483404</v>
      </c>
    </row>
    <row r="26" spans="1:44" s="4" customFormat="1" ht="12">
      <c r="A26" s="149" t="s">
        <v>123</v>
      </c>
      <c r="B26" s="76">
        <v>11067.281434911229</v>
      </c>
      <c r="C26" s="85"/>
      <c r="D26" s="76">
        <v>4680.3398041645569</v>
      </c>
      <c r="E26" s="85"/>
      <c r="F26" s="76">
        <v>1285.0661670621582</v>
      </c>
      <c r="G26" s="91"/>
      <c r="H26" s="76">
        <v>3274</v>
      </c>
      <c r="I26" s="91"/>
      <c r="J26" s="76">
        <v>9098.0960892571329</v>
      </c>
      <c r="K26" s="76"/>
      <c r="L26" s="76">
        <v>8376.4977916986518</v>
      </c>
      <c r="M26" s="76"/>
      <c r="N26" s="76">
        <v>4366</v>
      </c>
      <c r="O26" s="76"/>
      <c r="P26" s="76">
        <v>3514.657612</v>
      </c>
      <c r="Q26" s="76"/>
      <c r="R26" s="76">
        <v>3098.3408064976411</v>
      </c>
      <c r="S26" s="76"/>
      <c r="T26" s="76">
        <v>8185</v>
      </c>
      <c r="U26" s="76"/>
      <c r="V26" s="76">
        <v>11015.646720179993</v>
      </c>
      <c r="W26" s="76"/>
      <c r="X26" s="100">
        <v>18.850901910718633</v>
      </c>
      <c r="Y26" s="100"/>
      <c r="Z26" s="100">
        <v>8.3740149228099536</v>
      </c>
      <c r="AA26" s="100"/>
      <c r="AB26" s="100">
        <v>2.6462474387786421</v>
      </c>
      <c r="AC26" s="100"/>
      <c r="AD26" s="100">
        <v>7.8097419016268308</v>
      </c>
      <c r="AE26" s="100"/>
      <c r="AF26" s="100">
        <v>23.291743126603368</v>
      </c>
      <c r="AG26" s="91"/>
      <c r="AH26" s="100">
        <f t="shared" si="5"/>
        <v>21.300601662515046</v>
      </c>
      <c r="AI26" s="100">
        <f t="shared" si="6"/>
        <v>17.225597727452062</v>
      </c>
      <c r="AJ26" s="100"/>
      <c r="AK26" s="100">
        <f t="shared" si="7"/>
        <v>14.233258251574469</v>
      </c>
      <c r="AM26" s="100">
        <f t="shared" si="8"/>
        <v>11.002806277296932</v>
      </c>
      <c r="AO26" s="100">
        <f t="shared" si="9"/>
        <v>20.63844272422401</v>
      </c>
      <c r="AQ26" s="100">
        <f>V26/SUM(V$22:V$24)*100</f>
        <v>26.625267810018876</v>
      </c>
    </row>
    <row r="27" spans="1:44" s="4" customFormat="1" ht="12">
      <c r="A27" s="149" t="s">
        <v>124</v>
      </c>
      <c r="B27" s="76">
        <v>1886.5444188300851</v>
      </c>
      <c r="C27" s="85"/>
      <c r="D27" s="76">
        <v>2287.2574730632191</v>
      </c>
      <c r="E27" s="85"/>
      <c r="F27" s="76">
        <v>2541.5837689518708</v>
      </c>
      <c r="G27" s="91"/>
      <c r="H27" s="76">
        <v>6121</v>
      </c>
      <c r="I27" s="91"/>
      <c r="J27" s="76">
        <v>8739.039416579797</v>
      </c>
      <c r="K27" s="76"/>
      <c r="L27" s="76">
        <v>13680.461133028706</v>
      </c>
      <c r="M27" s="76"/>
      <c r="N27" s="76">
        <v>7632</v>
      </c>
      <c r="O27" s="76"/>
      <c r="P27" s="76">
        <v>7570.0363930000003</v>
      </c>
      <c r="Q27" s="76"/>
      <c r="R27" s="76">
        <v>4741.0408982416629</v>
      </c>
      <c r="S27" s="76"/>
      <c r="T27" s="76">
        <v>3859</v>
      </c>
      <c r="U27" s="76"/>
      <c r="V27" s="76">
        <v>4849.9534945299929</v>
      </c>
      <c r="W27" s="76"/>
      <c r="X27" s="100">
        <v>3.21335135450677</v>
      </c>
      <c r="Y27" s="100"/>
      <c r="Z27" s="100">
        <v>4.0923370979810505</v>
      </c>
      <c r="AA27" s="100"/>
      <c r="AB27" s="100">
        <v>5.2337068015774308</v>
      </c>
      <c r="AC27" s="100"/>
      <c r="AD27" s="100">
        <v>14.600925528362197</v>
      </c>
      <c r="AE27" s="100"/>
      <c r="AF27" s="100">
        <v>22.372533689173007</v>
      </c>
      <c r="AG27" s="91"/>
      <c r="AH27" s="100">
        <f t="shared" si="5"/>
        <v>34.788053480172998</v>
      </c>
      <c r="AI27" s="100">
        <f t="shared" si="6"/>
        <v>30.111260159393989</v>
      </c>
      <c r="AJ27" s="100"/>
      <c r="AK27" s="100">
        <f t="shared" si="7"/>
        <v>30.656267224298343</v>
      </c>
      <c r="AM27" s="100">
        <f t="shared" si="8"/>
        <v>16.836351393848695</v>
      </c>
      <c r="AO27" s="100">
        <f t="shared" si="9"/>
        <v>9.7304521041882044</v>
      </c>
      <c r="AQ27" s="100">
        <f>V27/SUM(V$22:V$24)*100</f>
        <v>11.722535583992295</v>
      </c>
    </row>
    <row r="28" spans="1:44" s="4" customFormat="1" ht="12">
      <c r="A28" s="151" t="s">
        <v>3</v>
      </c>
      <c r="B28" s="76">
        <v>0</v>
      </c>
      <c r="C28" s="85"/>
      <c r="D28" s="76">
        <v>0</v>
      </c>
      <c r="E28" s="85"/>
      <c r="F28" s="76">
        <v>0</v>
      </c>
      <c r="G28" s="91"/>
      <c r="H28" s="76">
        <v>0</v>
      </c>
      <c r="I28" s="91"/>
      <c r="J28" s="76">
        <v>0</v>
      </c>
      <c r="K28" s="76"/>
      <c r="L28" s="76">
        <v>0</v>
      </c>
      <c r="M28" s="76"/>
      <c r="N28" s="76">
        <v>26.991164049999998</v>
      </c>
      <c r="O28" s="76" t="s">
        <v>76</v>
      </c>
      <c r="P28" s="76">
        <v>0</v>
      </c>
      <c r="Q28" s="76"/>
      <c r="R28" s="76">
        <v>0</v>
      </c>
      <c r="S28" s="76"/>
      <c r="T28" s="76">
        <v>0</v>
      </c>
      <c r="U28" s="76"/>
      <c r="V28" s="76">
        <v>0</v>
      </c>
      <c r="W28" s="76"/>
      <c r="X28" s="76">
        <v>0</v>
      </c>
      <c r="Y28" s="85"/>
      <c r="Z28" s="76">
        <v>0</v>
      </c>
      <c r="AA28" s="85"/>
      <c r="AB28" s="76">
        <v>0</v>
      </c>
      <c r="AC28" s="91"/>
      <c r="AD28" s="76">
        <v>0</v>
      </c>
      <c r="AE28" s="91"/>
      <c r="AF28" s="76">
        <v>0</v>
      </c>
      <c r="AG28" s="76"/>
      <c r="AH28" s="76">
        <v>0</v>
      </c>
      <c r="AI28" s="102" t="s">
        <v>74</v>
      </c>
      <c r="AJ28" s="102"/>
      <c r="AK28" s="102">
        <v>0</v>
      </c>
      <c r="AM28" s="102">
        <v>0</v>
      </c>
      <c r="AO28" s="102">
        <v>0</v>
      </c>
      <c r="AQ28" s="102">
        <v>0</v>
      </c>
    </row>
    <row r="29" spans="1:44" s="61" customFormat="1" ht="6.6" customHeight="1">
      <c r="A29" s="46"/>
      <c r="B29" s="78"/>
      <c r="C29" s="85"/>
      <c r="D29" s="78"/>
      <c r="E29" s="85"/>
      <c r="F29" s="78"/>
      <c r="G29" s="91"/>
      <c r="H29" s="78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108"/>
      <c r="Y29" s="104"/>
      <c r="Z29" s="97"/>
      <c r="AA29" s="97"/>
      <c r="AB29" s="97"/>
      <c r="AC29" s="97"/>
      <c r="AD29" s="97"/>
      <c r="AE29" s="97"/>
      <c r="AF29" s="91"/>
      <c r="AG29" s="91"/>
      <c r="AH29" s="91"/>
    </row>
    <row r="30" spans="1:44" s="72" customFormat="1" ht="24">
      <c r="A30" s="184" t="s">
        <v>189</v>
      </c>
      <c r="B30" s="185">
        <v>30476.904828385901</v>
      </c>
      <c r="C30" s="186"/>
      <c r="D30" s="185">
        <v>21369.93797643092</v>
      </c>
      <c r="E30" s="186"/>
      <c r="F30" s="185">
        <v>21102.231271904293</v>
      </c>
      <c r="G30" s="186"/>
      <c r="H30" s="185">
        <v>19538</v>
      </c>
      <c r="I30" s="186"/>
      <c r="J30" s="185">
        <f>J32</f>
        <v>24195.70356931931</v>
      </c>
      <c r="K30" s="186"/>
      <c r="L30" s="185">
        <f>L32</f>
        <v>27102.330312826998</v>
      </c>
      <c r="M30" s="185"/>
      <c r="N30" s="185">
        <f t="shared" ref="N30" si="11">N32</f>
        <v>16857</v>
      </c>
      <c r="O30" s="185"/>
      <c r="P30" s="185">
        <f>P32</f>
        <v>16712.895436999999</v>
      </c>
      <c r="Q30" s="186"/>
      <c r="R30" s="185">
        <f>R32</f>
        <v>13686.906175597709</v>
      </c>
      <c r="S30" s="186"/>
      <c r="T30" s="185">
        <f>T32</f>
        <v>21766</v>
      </c>
      <c r="U30" s="186"/>
      <c r="V30" s="185">
        <f>V32</f>
        <v>27103.211723319982</v>
      </c>
      <c r="W30" s="186"/>
      <c r="X30" s="187"/>
      <c r="Y30" s="187"/>
      <c r="Z30" s="187"/>
      <c r="AA30" s="187"/>
      <c r="AB30" s="187"/>
      <c r="AC30" s="187"/>
      <c r="AD30" s="187"/>
      <c r="AE30" s="187"/>
      <c r="AF30" s="186"/>
      <c r="AG30" s="186"/>
      <c r="AH30" s="186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</row>
    <row r="31" spans="1:44" s="4" customFormat="1" ht="6.6" customHeight="1">
      <c r="A31" s="63"/>
      <c r="B31" s="74"/>
      <c r="C31" s="83"/>
      <c r="D31" s="74"/>
      <c r="E31" s="83"/>
      <c r="F31" s="74"/>
      <c r="G31" s="84"/>
      <c r="H31" s="7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99"/>
      <c r="Y31" s="99"/>
      <c r="Z31" s="103"/>
      <c r="AA31" s="103"/>
      <c r="AB31" s="103"/>
      <c r="AC31" s="103"/>
      <c r="AD31" s="103"/>
      <c r="AE31" s="103"/>
      <c r="AF31" s="84"/>
      <c r="AG31" s="84"/>
      <c r="AH31" s="84"/>
    </row>
    <row r="32" spans="1:44" s="22" customFormat="1" ht="24">
      <c r="A32" s="150" t="s">
        <v>148</v>
      </c>
      <c r="B32" s="75">
        <v>30476.904828385901</v>
      </c>
      <c r="C32" s="93"/>
      <c r="D32" s="75">
        <v>21369.93797643092</v>
      </c>
      <c r="E32" s="93"/>
      <c r="F32" s="75">
        <v>21102.231271904293</v>
      </c>
      <c r="G32" s="90"/>
      <c r="H32" s="75">
        <v>19538</v>
      </c>
      <c r="I32" s="90"/>
      <c r="J32" s="75">
        <f>J33+J34+J35</f>
        <v>24195.70356931931</v>
      </c>
      <c r="K32" s="90"/>
      <c r="L32" s="75">
        <f>SUM(L33:L35)</f>
        <v>27102.330312826998</v>
      </c>
      <c r="M32" s="75"/>
      <c r="N32" s="75">
        <f t="shared" ref="N32:R32" si="12">SUM(N33:N35)</f>
        <v>16857</v>
      </c>
      <c r="O32" s="75"/>
      <c r="P32" s="75">
        <f t="shared" si="12"/>
        <v>16712.895436999999</v>
      </c>
      <c r="Q32" s="90"/>
      <c r="R32" s="75">
        <f t="shared" si="12"/>
        <v>13686.906175597709</v>
      </c>
      <c r="S32" s="90"/>
      <c r="T32" s="75">
        <f t="shared" ref="T32:V32" si="13">SUM(T33:T35)</f>
        <v>21766</v>
      </c>
      <c r="U32" s="90"/>
      <c r="V32" s="75">
        <f t="shared" si="13"/>
        <v>27103.211723319982</v>
      </c>
      <c r="W32" s="90"/>
      <c r="X32" s="97">
        <v>100</v>
      </c>
      <c r="Y32" s="97"/>
      <c r="Z32" s="97">
        <v>100</v>
      </c>
      <c r="AA32" s="97"/>
      <c r="AB32" s="97">
        <v>100</v>
      </c>
      <c r="AC32" s="97"/>
      <c r="AD32" s="104">
        <v>100</v>
      </c>
      <c r="AE32" s="97"/>
      <c r="AF32" s="104">
        <f>AF33+AF34</f>
        <v>100.00000000000001</v>
      </c>
      <c r="AG32" s="90"/>
      <c r="AH32" s="104">
        <f>SUM(AH33:AH34)</f>
        <v>100</v>
      </c>
      <c r="AI32" s="104">
        <f>SUM(AI33:AI34)</f>
        <v>100</v>
      </c>
      <c r="AJ32" s="104"/>
      <c r="AK32" s="104">
        <f t="shared" ref="AK32:AM32" si="14">SUM(AK33:AK34)</f>
        <v>100</v>
      </c>
      <c r="AM32" s="104">
        <f t="shared" si="14"/>
        <v>100</v>
      </c>
      <c r="AO32" s="104">
        <f t="shared" ref="AO32:AQ32" si="15">SUM(AO33:AO34)</f>
        <v>100</v>
      </c>
      <c r="AQ32" s="104">
        <f t="shared" si="15"/>
        <v>100</v>
      </c>
    </row>
    <row r="33" spans="1:44" s="4" customFormat="1" ht="12">
      <c r="A33" s="151" t="s">
        <v>28</v>
      </c>
      <c r="B33" s="76">
        <v>24724.06954989185</v>
      </c>
      <c r="C33" s="84"/>
      <c r="D33" s="76">
        <v>12660.741469049843</v>
      </c>
      <c r="E33" s="84"/>
      <c r="F33" s="76">
        <v>12230.731218587565</v>
      </c>
      <c r="G33" s="234"/>
      <c r="H33" s="76">
        <v>14288</v>
      </c>
      <c r="I33" s="234"/>
      <c r="J33" s="76">
        <v>16257.572050554425</v>
      </c>
      <c r="K33" s="234"/>
      <c r="L33" s="76">
        <v>12816.153164298219</v>
      </c>
      <c r="M33" s="234"/>
      <c r="N33" s="76">
        <v>5762</v>
      </c>
      <c r="O33" s="234"/>
      <c r="P33" s="76">
        <v>7004.8611799999999</v>
      </c>
      <c r="Q33" s="234"/>
      <c r="R33" s="76">
        <v>4821.8516352358465</v>
      </c>
      <c r="S33" s="234"/>
      <c r="T33" s="76">
        <v>5367</v>
      </c>
      <c r="U33" s="234"/>
      <c r="V33" s="76">
        <v>6767.6571030999894</v>
      </c>
      <c r="W33" s="234"/>
      <c r="X33" s="100">
        <v>81.265526647462394</v>
      </c>
      <c r="Y33" s="99"/>
      <c r="Z33" s="100">
        <v>59.747561246007628</v>
      </c>
      <c r="AA33" s="100"/>
      <c r="AB33" s="100">
        <v>58.11693081136923</v>
      </c>
      <c r="AC33" s="100"/>
      <c r="AD33" s="100">
        <v>73.339492865208911</v>
      </c>
      <c r="AE33" s="100"/>
      <c r="AF33" s="100">
        <v>70.227287575301091</v>
      </c>
      <c r="AG33" s="234"/>
      <c r="AH33" s="100">
        <f>L33/SUM($L$33:$L$34)*100</f>
        <v>52.776665807567234</v>
      </c>
      <c r="AI33" s="100">
        <f>N33/SUM($N$33:$N$34)*100</f>
        <v>39.922400055428533</v>
      </c>
      <c r="AJ33" s="100"/>
      <c r="AK33" s="100">
        <f>P33/SUM($P$33:$P$34)*100</f>
        <v>47.693378498667251</v>
      </c>
      <c r="AM33" s="100">
        <f>R33/SUM($R$33:$R$34)*100</f>
        <v>51.709234045254647</v>
      </c>
      <c r="AO33" s="100">
        <f>T33/SUM($T$33:$T$34)*100</f>
        <v>33.876159818216244</v>
      </c>
      <c r="AQ33" s="100">
        <f>V33/SUM($V$33:$V$34)*100</f>
        <v>36.941079810977584</v>
      </c>
    </row>
    <row r="34" spans="1:44" s="4" customFormat="1" ht="12">
      <c r="A34" s="151" t="s">
        <v>29</v>
      </c>
      <c r="B34" s="76">
        <v>5699.7406065933501</v>
      </c>
      <c r="C34" s="84"/>
      <c r="D34" s="76">
        <v>8529.648908424926</v>
      </c>
      <c r="E34" s="84"/>
      <c r="F34" s="76">
        <v>8814.3085793415194</v>
      </c>
      <c r="G34" s="234"/>
      <c r="H34" s="76">
        <v>5194</v>
      </c>
      <c r="I34" s="234"/>
      <c r="J34" s="76">
        <v>6892.3638388564723</v>
      </c>
      <c r="K34" s="234"/>
      <c r="L34" s="76">
        <v>11467.596042269905</v>
      </c>
      <c r="M34" s="234"/>
      <c r="N34" s="76">
        <v>8671</v>
      </c>
      <c r="O34" s="234"/>
      <c r="P34" s="76">
        <v>7682.4212070000003</v>
      </c>
      <c r="Q34" s="234"/>
      <c r="R34" s="76">
        <v>4503.0817625705886</v>
      </c>
      <c r="S34" s="234"/>
      <c r="T34" s="76">
        <v>10476</v>
      </c>
      <c r="U34" s="234"/>
      <c r="V34" s="76">
        <v>11552.481717230001</v>
      </c>
      <c r="W34" s="234"/>
      <c r="X34" s="100">
        <v>18.734473352537609</v>
      </c>
      <c r="Y34" s="99"/>
      <c r="Z34" s="100">
        <v>40.252438753992379</v>
      </c>
      <c r="AA34" s="100"/>
      <c r="AB34" s="100">
        <v>41.88306918863077</v>
      </c>
      <c r="AC34" s="100"/>
      <c r="AD34" s="100">
        <v>26.660507134791089</v>
      </c>
      <c r="AE34" s="100"/>
      <c r="AF34" s="100">
        <v>29.772712424698923</v>
      </c>
      <c r="AG34" s="234"/>
      <c r="AH34" s="100">
        <f>L34/SUM($L$33:$L$34)*100</f>
        <v>47.223334192432766</v>
      </c>
      <c r="AI34" s="100">
        <f>N34/SUM($N$33:$N$34)*100</f>
        <v>60.077599944571467</v>
      </c>
      <c r="AJ34" s="100"/>
      <c r="AK34" s="100">
        <f>P34/SUM($P$33:$P$34)*100</f>
        <v>52.306621501332749</v>
      </c>
      <c r="AM34" s="100">
        <f>R34/SUM($R$33:$R$34)*100</f>
        <v>48.290765954745346</v>
      </c>
      <c r="AO34" s="100">
        <f>T34/SUM($T$33:$T$34)*100</f>
        <v>66.123840181783748</v>
      </c>
      <c r="AQ34" s="100">
        <f>V34/SUM($V$33:$V$34)*100</f>
        <v>63.058920189022416</v>
      </c>
    </row>
    <row r="35" spans="1:44" s="4" customFormat="1" ht="12">
      <c r="A35" s="151" t="s">
        <v>3</v>
      </c>
      <c r="B35" s="76">
        <v>53.094671900699311</v>
      </c>
      <c r="C35" s="233" t="s">
        <v>76</v>
      </c>
      <c r="D35" s="76">
        <v>179.54759895615385</v>
      </c>
      <c r="E35" s="233" t="s">
        <v>76</v>
      </c>
      <c r="F35" s="76">
        <v>57.191473975206605</v>
      </c>
      <c r="G35" s="233" t="s">
        <v>76</v>
      </c>
      <c r="H35" s="76">
        <v>56</v>
      </c>
      <c r="I35" s="233" t="s">
        <v>76</v>
      </c>
      <c r="J35" s="76">
        <v>1045.7676799084161</v>
      </c>
      <c r="K35" s="233"/>
      <c r="L35" s="76">
        <v>2818.5811062588773</v>
      </c>
      <c r="M35" s="233"/>
      <c r="N35" s="76">
        <v>2424</v>
      </c>
      <c r="O35" s="233"/>
      <c r="P35" s="76">
        <v>2025.6130499999999</v>
      </c>
      <c r="Q35" s="233"/>
      <c r="R35" s="76">
        <v>4361.9727777912731</v>
      </c>
      <c r="S35" s="233"/>
      <c r="T35" s="76">
        <v>5923</v>
      </c>
      <c r="U35" s="233"/>
      <c r="V35" s="76">
        <v>8783.072902989994</v>
      </c>
      <c r="W35" s="233"/>
      <c r="X35" s="102" t="s">
        <v>74</v>
      </c>
      <c r="Y35" s="99"/>
      <c r="Z35" s="102" t="s">
        <v>74</v>
      </c>
      <c r="AA35" s="103"/>
      <c r="AB35" s="102" t="s">
        <v>74</v>
      </c>
      <c r="AC35" s="103"/>
      <c r="AD35" s="102" t="s">
        <v>74</v>
      </c>
      <c r="AE35" s="103"/>
      <c r="AF35" s="102" t="s">
        <v>74</v>
      </c>
      <c r="AG35" s="233"/>
      <c r="AH35" s="102" t="s">
        <v>74</v>
      </c>
      <c r="AI35" s="102" t="s">
        <v>74</v>
      </c>
      <c r="AJ35" s="102"/>
      <c r="AK35" s="102" t="s">
        <v>74</v>
      </c>
      <c r="AM35" s="102" t="s">
        <v>74</v>
      </c>
      <c r="AO35" s="102" t="s">
        <v>74</v>
      </c>
      <c r="AQ35" s="102" t="s">
        <v>74</v>
      </c>
    </row>
    <row r="36" spans="1:44" s="4" customFormat="1" ht="6.6" customHeight="1">
      <c r="A36" s="45"/>
      <c r="B36" s="76"/>
      <c r="C36" s="84"/>
      <c r="D36" s="76"/>
      <c r="E36" s="84"/>
      <c r="F36" s="76"/>
      <c r="G36" s="234"/>
      <c r="H36" s="76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99"/>
      <c r="Y36" s="99"/>
      <c r="Z36" s="103"/>
      <c r="AA36" s="103"/>
      <c r="AB36" s="103"/>
      <c r="AC36" s="103"/>
      <c r="AD36" s="103"/>
      <c r="AE36" s="103"/>
      <c r="AF36" s="234"/>
      <c r="AG36" s="234"/>
      <c r="AH36" s="234"/>
    </row>
    <row r="37" spans="1:44" s="22" customFormat="1" ht="24">
      <c r="A37" s="48" t="s">
        <v>126</v>
      </c>
      <c r="B37" s="75">
        <v>30476.904828385908</v>
      </c>
      <c r="C37" s="90"/>
      <c r="D37" s="75">
        <v>21369.937976430956</v>
      </c>
      <c r="E37" s="90"/>
      <c r="F37" s="75">
        <v>21102.23127190434</v>
      </c>
      <c r="G37" s="236"/>
      <c r="H37" s="75">
        <v>19538</v>
      </c>
      <c r="I37" s="236"/>
      <c r="J37" s="75">
        <f>J38+J39</f>
        <v>24195.703569319299</v>
      </c>
      <c r="K37" s="236"/>
      <c r="L37" s="75">
        <f>L38+L39</f>
        <v>27102.330312827013</v>
      </c>
      <c r="M37" s="75"/>
      <c r="N37" s="75">
        <f>N38+N39+N42</f>
        <v>16857</v>
      </c>
      <c r="O37" s="75"/>
      <c r="P37" s="75">
        <f>P38+P39+P42</f>
        <v>16712.895438</v>
      </c>
      <c r="Q37" s="236"/>
      <c r="R37" s="75">
        <f>R38+R39+R42</f>
        <v>13686.9061755977</v>
      </c>
      <c r="S37" s="236"/>
      <c r="T37" s="75">
        <f>T38+T39+T42</f>
        <v>21765</v>
      </c>
      <c r="U37" s="236"/>
      <c r="V37" s="75">
        <f>V38+V39+V42</f>
        <v>27103.211723319982</v>
      </c>
      <c r="W37" s="236"/>
      <c r="X37" s="97">
        <v>100.00000000000003</v>
      </c>
      <c r="Y37" s="97"/>
      <c r="Z37" s="97">
        <v>100.00000000000018</v>
      </c>
      <c r="AA37" s="97"/>
      <c r="AB37" s="97">
        <v>100.00000000000021</v>
      </c>
      <c r="AC37" s="97"/>
      <c r="AD37" s="104">
        <v>100</v>
      </c>
      <c r="AE37" s="97"/>
      <c r="AF37" s="104">
        <f>AF38+AF39</f>
        <v>100</v>
      </c>
      <c r="AG37" s="236"/>
      <c r="AH37" s="104">
        <f>AH38+AH39</f>
        <v>100</v>
      </c>
      <c r="AI37" s="104">
        <f>AI38+AI39</f>
        <v>100</v>
      </c>
      <c r="AJ37" s="104"/>
      <c r="AK37" s="104">
        <f t="shared" ref="AK37:AM37" si="16">AK38+AK39</f>
        <v>100</v>
      </c>
      <c r="AM37" s="104">
        <f t="shared" si="16"/>
        <v>100</v>
      </c>
      <c r="AO37" s="104">
        <f t="shared" ref="AO37:AQ37" si="17">AO38+AO39</f>
        <v>99.999999999999986</v>
      </c>
      <c r="AQ37" s="104">
        <f t="shared" si="17"/>
        <v>100</v>
      </c>
    </row>
    <row r="38" spans="1:44" s="1" customFormat="1" ht="12">
      <c r="A38" s="152" t="s">
        <v>79</v>
      </c>
      <c r="B38" s="76">
        <v>5636.5139226434412</v>
      </c>
      <c r="C38" s="85"/>
      <c r="D38" s="76">
        <v>4993.1576135438072</v>
      </c>
      <c r="E38" s="85"/>
      <c r="F38" s="76">
        <v>6954.5086169342358</v>
      </c>
      <c r="G38" s="233"/>
      <c r="H38" s="76">
        <v>4796</v>
      </c>
      <c r="I38" s="233"/>
      <c r="J38" s="76">
        <v>3357.2021254138403</v>
      </c>
      <c r="K38" s="233"/>
      <c r="L38" s="76">
        <v>4714.9492289119098</v>
      </c>
      <c r="M38" s="233"/>
      <c r="N38" s="76">
        <v>3060</v>
      </c>
      <c r="O38" s="233"/>
      <c r="P38" s="76">
        <v>2667.519773</v>
      </c>
      <c r="Q38" s="233"/>
      <c r="R38" s="76">
        <v>2492.3432655846668</v>
      </c>
      <c r="S38" s="233"/>
      <c r="T38" s="76">
        <v>2848</v>
      </c>
      <c r="U38" s="233"/>
      <c r="V38" s="76">
        <v>6075.6437987399968</v>
      </c>
      <c r="W38" s="233"/>
      <c r="X38" s="100">
        <v>18.494377806350091</v>
      </c>
      <c r="Y38" s="99"/>
      <c r="Z38" s="100">
        <v>23.365335075145293</v>
      </c>
      <c r="AA38" s="100"/>
      <c r="AB38" s="100">
        <v>32.956271435587638</v>
      </c>
      <c r="AC38" s="100"/>
      <c r="AD38" s="100">
        <v>24.547036544170332</v>
      </c>
      <c r="AE38" s="100"/>
      <c r="AF38" s="100">
        <v>13.875199436939905</v>
      </c>
      <c r="AG38" s="233"/>
      <c r="AH38" s="283">
        <f>L38/SUM($L$38:$L$39)*100</f>
        <v>17.396840694102288</v>
      </c>
      <c r="AI38" s="100">
        <f>N38/SUM($N$38:$N$39)*100</f>
        <v>18.193709495213746</v>
      </c>
      <c r="AJ38" s="100"/>
      <c r="AK38" s="100">
        <f>P38/SUM($P$38:$P$39)*100</f>
        <v>15.960847615517764</v>
      </c>
      <c r="AM38" s="100">
        <f>R38/SUM($R$38:$R$39)*100</f>
        <v>18.209690587550387</v>
      </c>
      <c r="AO38" s="100">
        <f>T38/SUM($T$38:$T$39)*100</f>
        <v>13.085228577992188</v>
      </c>
      <c r="AQ38" s="100">
        <f>V38/SUM($V$38:$V$39)*100</f>
        <v>22.416693123909106</v>
      </c>
    </row>
    <row r="39" spans="1:44" s="1" customFormat="1" ht="12">
      <c r="A39" s="153" t="s">
        <v>127</v>
      </c>
      <c r="B39" s="76">
        <v>24840.390905742468</v>
      </c>
      <c r="C39" s="85"/>
      <c r="D39" s="76">
        <v>16376.780362887148</v>
      </c>
      <c r="E39" s="85"/>
      <c r="F39" s="76">
        <v>14147.722654970103</v>
      </c>
      <c r="G39" s="233"/>
      <c r="H39" s="76">
        <v>14742</v>
      </c>
      <c r="I39" s="233"/>
      <c r="J39" s="76">
        <f>J40+J41</f>
        <v>20838.501443905458</v>
      </c>
      <c r="K39" s="233"/>
      <c r="L39" s="76">
        <f>L40+L41</f>
        <v>22387.381083915101</v>
      </c>
      <c r="M39" s="76"/>
      <c r="N39" s="76">
        <f t="shared" ref="N39:R39" si="18">N40+N41</f>
        <v>13759</v>
      </c>
      <c r="O39" s="76"/>
      <c r="P39" s="76">
        <f t="shared" si="18"/>
        <v>14045.375665</v>
      </c>
      <c r="Q39" s="233"/>
      <c r="R39" s="76">
        <f t="shared" si="18"/>
        <v>11194.562910013034</v>
      </c>
      <c r="S39" s="233"/>
      <c r="T39" s="76">
        <f t="shared" ref="T39:V39" si="19">T40+T41</f>
        <v>18917</v>
      </c>
      <c r="U39" s="233"/>
      <c r="V39" s="76">
        <f t="shared" si="19"/>
        <v>21027.567924579984</v>
      </c>
      <c r="W39" s="233"/>
      <c r="X39" s="119">
        <v>81.505622193649941</v>
      </c>
      <c r="Y39" s="99"/>
      <c r="Z39" s="119">
        <v>76.634664924854889</v>
      </c>
      <c r="AA39" s="100"/>
      <c r="AB39" s="119">
        <v>67.043728564412575</v>
      </c>
      <c r="AC39" s="100"/>
      <c r="AD39" s="100">
        <v>75.452963455829675</v>
      </c>
      <c r="AE39" s="100"/>
      <c r="AF39" s="100">
        <f>AF40+AF41</f>
        <v>86.124800563060091</v>
      </c>
      <c r="AG39" s="233"/>
      <c r="AH39" s="283">
        <f>L39/SUM($L$38:$L$39)*100</f>
        <v>82.603159305897705</v>
      </c>
      <c r="AI39" s="100">
        <f>N39/SUM($N$38:$N$39)*100</f>
        <v>81.806290504786247</v>
      </c>
      <c r="AJ39" s="100"/>
      <c r="AK39" s="100">
        <f>P39/SUM($P$38:$P$39)*100</f>
        <v>84.039152384482236</v>
      </c>
      <c r="AM39" s="100">
        <f>R39/SUM($R$38:$R$39)*100</f>
        <v>81.790309412449616</v>
      </c>
      <c r="AO39" s="100">
        <f>T39/SUM($T$38:$T$39)*100</f>
        <v>86.914771422007803</v>
      </c>
      <c r="AQ39" s="100">
        <f>V39/SUM($V$38:$V$39)*100</f>
        <v>77.583306876090887</v>
      </c>
    </row>
    <row r="40" spans="1:44" s="4" customFormat="1" ht="13.5">
      <c r="A40" s="154" t="s">
        <v>166</v>
      </c>
      <c r="B40" s="76">
        <v>17408.425268684841</v>
      </c>
      <c r="C40" s="84"/>
      <c r="D40" s="76">
        <v>15066.469453520873</v>
      </c>
      <c r="E40" s="84"/>
      <c r="F40" s="76">
        <v>13662.279974851361</v>
      </c>
      <c r="G40" s="234"/>
      <c r="H40" s="76">
        <v>11745</v>
      </c>
      <c r="I40" s="234"/>
      <c r="J40" s="76">
        <v>14915.99677773742</v>
      </c>
      <c r="K40" s="234"/>
      <c r="L40" s="76">
        <v>11541.800189309821</v>
      </c>
      <c r="M40" s="234"/>
      <c r="N40" s="76">
        <v>4921</v>
      </c>
      <c r="O40" s="234"/>
      <c r="P40" s="76">
        <v>3999.9074249999999</v>
      </c>
      <c r="Q40" s="234"/>
      <c r="R40" s="76">
        <v>3972.0307354161073</v>
      </c>
      <c r="S40" s="234"/>
      <c r="T40" s="76">
        <v>9033</v>
      </c>
      <c r="U40" s="234"/>
      <c r="V40" s="76">
        <v>10575.448900659991</v>
      </c>
      <c r="W40" s="234"/>
      <c r="X40" s="100">
        <v>57.120056536944652</v>
      </c>
      <c r="Y40" s="99"/>
      <c r="Z40" s="100">
        <v>70.503103332063048</v>
      </c>
      <c r="AA40" s="100"/>
      <c r="AB40" s="100">
        <v>64.743295620314072</v>
      </c>
      <c r="AC40" s="100"/>
      <c r="AD40" s="100">
        <v>60.113624731292873</v>
      </c>
      <c r="AE40" s="100"/>
      <c r="AF40" s="100">
        <v>61.64729508693123</v>
      </c>
      <c r="AG40" s="234"/>
      <c r="AH40" s="283">
        <f>L40/SUM($L$38:$L$39)*100</f>
        <v>42.586006649942235</v>
      </c>
      <c r="AI40" s="100">
        <f>N40/SUM($N$38:$N$39)*100</f>
        <v>29.258576609786552</v>
      </c>
      <c r="AJ40" s="100"/>
      <c r="AK40" s="100">
        <f>P40/SUM($P$38:$P$39)*100</f>
        <v>23.933060790325037</v>
      </c>
      <c r="AM40" s="100">
        <f>R40/SUM($R$38:$R$39)*100</f>
        <v>29.02066167807752</v>
      </c>
      <c r="AO40" s="100">
        <f>T40/SUM($T$38:$T$39)*100</f>
        <v>41.502412129565819</v>
      </c>
      <c r="AQ40" s="100">
        <f>V40/SUM($V$38:$V$39)*100</f>
        <v>39.01917237196183</v>
      </c>
    </row>
    <row r="41" spans="1:44" s="2" customFormat="1" ht="13.5">
      <c r="A41" s="154" t="s">
        <v>167</v>
      </c>
      <c r="B41" s="76">
        <v>7431.9656370576267</v>
      </c>
      <c r="C41" s="85"/>
      <c r="D41" s="76">
        <v>1310.3109093662756</v>
      </c>
      <c r="E41" s="85"/>
      <c r="F41" s="76">
        <v>485.4426801187422</v>
      </c>
      <c r="G41" s="233"/>
      <c r="H41" s="76">
        <v>2997</v>
      </c>
      <c r="I41" s="233"/>
      <c r="J41" s="76">
        <v>5922.5046661680381</v>
      </c>
      <c r="K41" s="233"/>
      <c r="L41" s="76">
        <v>10845.58089460528</v>
      </c>
      <c r="M41" s="233"/>
      <c r="N41" s="76">
        <v>8838</v>
      </c>
      <c r="O41" s="233"/>
      <c r="P41" s="76">
        <v>10045.46824</v>
      </c>
      <c r="Q41" s="233"/>
      <c r="R41" s="76">
        <v>7222.5321745969259</v>
      </c>
      <c r="S41" s="233"/>
      <c r="T41" s="76">
        <v>9884</v>
      </c>
      <c r="U41" s="233"/>
      <c r="V41" s="76">
        <v>10452.119023919991</v>
      </c>
      <c r="W41" s="233"/>
      <c r="X41" s="100">
        <v>24.385565656705282</v>
      </c>
      <c r="Y41" s="100"/>
      <c r="Z41" s="100">
        <v>6.1315615927918383</v>
      </c>
      <c r="AA41" s="100"/>
      <c r="AB41" s="100">
        <v>2.3004329440984996</v>
      </c>
      <c r="AC41" s="100"/>
      <c r="AD41" s="100">
        <v>15.3393387245368</v>
      </c>
      <c r="AE41" s="100"/>
      <c r="AF41" s="100">
        <v>24.477505476128865</v>
      </c>
      <c r="AG41" s="233"/>
      <c r="AH41" s="283">
        <f>L41/SUM($L$38:$L$39)*100</f>
        <v>40.017152655955471</v>
      </c>
      <c r="AI41" s="100">
        <f>N41/SUM($N$38:$N$39)*100</f>
        <v>52.547713894999703</v>
      </c>
      <c r="AJ41" s="100"/>
      <c r="AK41" s="100">
        <f>P41/SUM($P$38:$P$39)*100</f>
        <v>60.106091594157199</v>
      </c>
      <c r="AM41" s="100">
        <f>R41/SUM($R$38:$R$39)*100</f>
        <v>52.769647734372093</v>
      </c>
      <c r="AO41" s="100">
        <f>T41/SUM($T$38:$T$39)*100</f>
        <v>45.412359292441998</v>
      </c>
      <c r="AQ41" s="100">
        <f>V41/SUM($V$38:$V$39)*100</f>
        <v>38.564134504129051</v>
      </c>
    </row>
    <row r="42" spans="1:44" s="2" customFormat="1" ht="12">
      <c r="A42" s="151" t="s">
        <v>3</v>
      </c>
      <c r="B42" s="76">
        <v>0</v>
      </c>
      <c r="C42" s="85"/>
      <c r="D42" s="76">
        <v>0</v>
      </c>
      <c r="E42" s="85"/>
      <c r="F42" s="76">
        <v>0</v>
      </c>
      <c r="G42" s="233"/>
      <c r="H42" s="76">
        <v>0</v>
      </c>
      <c r="I42" s="233"/>
      <c r="J42" s="76">
        <v>0</v>
      </c>
      <c r="K42" s="233"/>
      <c r="L42" s="76">
        <v>0</v>
      </c>
      <c r="M42" s="233"/>
      <c r="N42" s="76">
        <v>38</v>
      </c>
      <c r="O42" s="233" t="s">
        <v>76</v>
      </c>
      <c r="P42" s="76">
        <v>0</v>
      </c>
      <c r="Q42" s="233"/>
      <c r="R42" s="76">
        <v>0</v>
      </c>
      <c r="S42" s="233"/>
      <c r="T42" s="76">
        <v>0</v>
      </c>
      <c r="U42" s="233"/>
      <c r="V42" s="76">
        <v>0</v>
      </c>
      <c r="W42" s="233"/>
      <c r="X42" s="76">
        <v>0</v>
      </c>
      <c r="Y42" s="85"/>
      <c r="Z42" s="76">
        <v>0</v>
      </c>
      <c r="AA42" s="85"/>
      <c r="AB42" s="76">
        <v>0</v>
      </c>
      <c r="AC42" s="233"/>
      <c r="AD42" s="76">
        <v>0</v>
      </c>
      <c r="AE42" s="233"/>
      <c r="AF42" s="76">
        <v>0</v>
      </c>
      <c r="AG42" s="233"/>
      <c r="AH42" s="76">
        <v>0</v>
      </c>
      <c r="AI42" s="102" t="s">
        <v>74</v>
      </c>
      <c r="AJ42" s="102"/>
      <c r="AK42" s="102">
        <v>0</v>
      </c>
      <c r="AM42" s="102">
        <v>0</v>
      </c>
      <c r="AO42" s="102">
        <v>0</v>
      </c>
      <c r="AQ42" s="102">
        <v>0</v>
      </c>
    </row>
    <row r="43" spans="1:44" s="2" customFormat="1" ht="6" customHeight="1">
      <c r="A43" s="11"/>
      <c r="B43" s="77"/>
      <c r="C43" s="85"/>
      <c r="D43" s="77"/>
      <c r="E43" s="85"/>
      <c r="F43" s="77"/>
      <c r="G43" s="85"/>
      <c r="H43" s="77"/>
      <c r="I43" s="85"/>
      <c r="J43" s="85"/>
      <c r="K43" s="85"/>
      <c r="L43" s="85"/>
      <c r="M43" s="85"/>
      <c r="N43" s="303"/>
      <c r="O43" s="85"/>
      <c r="P43" s="85"/>
      <c r="Q43" s="85"/>
      <c r="R43" s="85"/>
      <c r="S43" s="85"/>
      <c r="T43" s="85"/>
      <c r="U43" s="85"/>
      <c r="V43" s="85"/>
      <c r="W43" s="85"/>
      <c r="X43" s="100"/>
      <c r="Y43" s="100"/>
      <c r="Z43" s="100"/>
      <c r="AA43" s="100"/>
      <c r="AB43" s="100"/>
      <c r="AC43" s="100"/>
      <c r="AD43" s="100"/>
      <c r="AE43" s="100"/>
      <c r="AF43" s="85"/>
      <c r="AG43" s="85"/>
      <c r="AH43" s="85"/>
    </row>
    <row r="44" spans="1:44" s="4" customFormat="1" ht="36">
      <c r="A44" s="188" t="s">
        <v>190</v>
      </c>
      <c r="B44" s="189">
        <v>17408.425268684874</v>
      </c>
      <c r="C44" s="190"/>
      <c r="D44" s="189">
        <v>15066.469453520838</v>
      </c>
      <c r="E44" s="190"/>
      <c r="F44" s="189">
        <v>13662.279974851346</v>
      </c>
      <c r="G44" s="190"/>
      <c r="H44" s="189">
        <v>11745</v>
      </c>
      <c r="I44" s="190"/>
      <c r="J44" s="189">
        <f>J46</f>
        <v>14915.996777737417</v>
      </c>
      <c r="K44" s="190"/>
      <c r="L44" s="189">
        <f>L46</f>
        <v>11541.800189309821</v>
      </c>
      <c r="M44" s="189"/>
      <c r="N44" s="189">
        <f t="shared" ref="N44:R44" si="20">N46</f>
        <v>4921</v>
      </c>
      <c r="O44" s="189"/>
      <c r="P44" s="189">
        <f t="shared" si="20"/>
        <v>3999.9074252400001</v>
      </c>
      <c r="Q44" s="190"/>
      <c r="R44" s="189">
        <f t="shared" si="20"/>
        <v>3972.0307354161105</v>
      </c>
      <c r="S44" s="190"/>
      <c r="T44" s="189">
        <f t="shared" ref="T44:V44" si="21">T46</f>
        <v>9033</v>
      </c>
      <c r="U44" s="190"/>
      <c r="V44" s="189">
        <f t="shared" si="21"/>
        <v>10575.44890066</v>
      </c>
      <c r="W44" s="190"/>
      <c r="X44" s="191"/>
      <c r="Y44" s="191"/>
      <c r="Z44" s="191"/>
      <c r="AA44" s="191"/>
      <c r="AB44" s="191"/>
      <c r="AC44" s="191"/>
      <c r="AD44" s="191"/>
      <c r="AE44" s="191"/>
      <c r="AF44" s="190"/>
      <c r="AG44" s="190"/>
      <c r="AH44" s="190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</row>
    <row r="45" spans="1:44" s="4" customFormat="1" ht="6.6" customHeight="1">
      <c r="A45" s="44"/>
      <c r="B45" s="38"/>
      <c r="C45" s="83"/>
      <c r="D45" s="38"/>
      <c r="E45" s="83"/>
      <c r="F45" s="38"/>
      <c r="G45" s="84"/>
      <c r="H45" s="38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99"/>
      <c r="Y45" s="99"/>
      <c r="Z45" s="103"/>
      <c r="AA45" s="103"/>
      <c r="AB45" s="103"/>
      <c r="AC45" s="103"/>
      <c r="AD45" s="103"/>
      <c r="AE45" s="103"/>
      <c r="AF45" s="84"/>
      <c r="AG45" s="84"/>
      <c r="AH45" s="84"/>
    </row>
    <row r="46" spans="1:44" s="22" customFormat="1" ht="24">
      <c r="A46" s="21" t="s">
        <v>128</v>
      </c>
      <c r="B46" s="75">
        <v>17408.425268684874</v>
      </c>
      <c r="C46" s="90"/>
      <c r="D46" s="75">
        <v>15066.469453520838</v>
      </c>
      <c r="E46" s="90"/>
      <c r="F46" s="75">
        <v>13662.279974851346</v>
      </c>
      <c r="G46" s="90"/>
      <c r="H46" s="75">
        <v>11745</v>
      </c>
      <c r="I46" s="90"/>
      <c r="J46" s="75">
        <f>SUM(J47:J55)</f>
        <v>14915.996777737417</v>
      </c>
      <c r="K46" s="90"/>
      <c r="L46" s="75">
        <f>SUM(L47:L55)</f>
        <v>11541.800189309821</v>
      </c>
      <c r="M46" s="75"/>
      <c r="N46" s="75">
        <f t="shared" ref="N46:R46" si="22">SUM(N47:N55)</f>
        <v>4921</v>
      </c>
      <c r="O46" s="75"/>
      <c r="P46" s="75">
        <f t="shared" si="22"/>
        <v>3999.9074252400001</v>
      </c>
      <c r="Q46" s="90"/>
      <c r="R46" s="75">
        <f t="shared" si="22"/>
        <v>3972.0307354161105</v>
      </c>
      <c r="S46" s="90"/>
      <c r="T46" s="75">
        <f t="shared" ref="T46:V46" si="23">SUM(T47:T55)</f>
        <v>9033</v>
      </c>
      <c r="U46" s="90"/>
      <c r="V46" s="75">
        <f t="shared" si="23"/>
        <v>10575.44890066</v>
      </c>
      <c r="W46" s="90"/>
      <c r="X46" s="97">
        <v>99.999999999999986</v>
      </c>
      <c r="Y46" s="97"/>
      <c r="Z46" s="97">
        <v>100</v>
      </c>
      <c r="AA46" s="97"/>
      <c r="AB46" s="97">
        <v>100</v>
      </c>
      <c r="AC46" s="97"/>
      <c r="AD46" s="104">
        <v>100</v>
      </c>
      <c r="AE46" s="97"/>
      <c r="AF46" s="268">
        <f>SUM(AF47:AF55)</f>
        <v>99.999999999999972</v>
      </c>
      <c r="AG46" s="90"/>
      <c r="AH46" s="268">
        <f>SUM(AH47:AH55)</f>
        <v>100</v>
      </c>
      <c r="AI46" s="268">
        <f>SUM(AI47:AI55)</f>
        <v>100</v>
      </c>
      <c r="AJ46" s="268"/>
      <c r="AK46" s="104">
        <f t="shared" ref="AK46:AM46" si="24">SUM(AK47:AK55)</f>
        <v>100.00000000000003</v>
      </c>
      <c r="AM46" s="104">
        <f t="shared" si="24"/>
        <v>99.999999999999986</v>
      </c>
      <c r="AO46" s="104">
        <f t="shared" ref="AO46:AQ46" si="25">SUM(AO47:AO55)</f>
        <v>100</v>
      </c>
      <c r="AQ46" s="104">
        <f t="shared" si="25"/>
        <v>100</v>
      </c>
    </row>
    <row r="47" spans="1:44" s="4" customFormat="1" ht="12">
      <c r="A47" s="121" t="s">
        <v>8</v>
      </c>
      <c r="B47" s="76">
        <v>4378.7664486322064</v>
      </c>
      <c r="C47" s="83"/>
      <c r="D47" s="76">
        <v>5088.4594769627765</v>
      </c>
      <c r="E47" s="83"/>
      <c r="F47" s="76">
        <v>5686.7837847391793</v>
      </c>
      <c r="G47" s="85"/>
      <c r="H47" s="76">
        <v>4267</v>
      </c>
      <c r="I47" s="85"/>
      <c r="J47" s="76">
        <v>5992.1588450890213</v>
      </c>
      <c r="K47" s="85"/>
      <c r="L47" s="76">
        <v>4104.5529222632094</v>
      </c>
      <c r="M47" s="85"/>
      <c r="N47" s="76">
        <v>1733</v>
      </c>
      <c r="O47" s="85"/>
      <c r="P47" s="76">
        <v>1417.427179</v>
      </c>
      <c r="Q47" s="85"/>
      <c r="R47" s="76">
        <v>1491.6415665386651</v>
      </c>
      <c r="S47" s="85"/>
      <c r="T47" s="76">
        <v>4020</v>
      </c>
      <c r="U47" s="85"/>
      <c r="V47" s="76">
        <v>4460.7661600399997</v>
      </c>
      <c r="W47" s="85"/>
      <c r="X47" s="100">
        <v>25.171408759400883</v>
      </c>
      <c r="Y47" s="99"/>
      <c r="Z47" s="100">
        <v>33.834726234098717</v>
      </c>
      <c r="AA47" s="100"/>
      <c r="AB47" s="100">
        <v>41.771222608991053</v>
      </c>
      <c r="AC47" s="100"/>
      <c r="AD47" s="100">
        <v>36.330353341847591</v>
      </c>
      <c r="AE47" s="100"/>
      <c r="AF47" s="100">
        <v>40.172701391518807</v>
      </c>
      <c r="AG47" s="85"/>
      <c r="AH47" s="100">
        <f>L47/SUM($L$47:$L$54)*100</f>
        <v>35.562501992236051</v>
      </c>
      <c r="AI47" s="100">
        <f>N47/SUM($N$47:$N$54)*100</f>
        <v>35.85764535485206</v>
      </c>
      <c r="AJ47" s="100"/>
      <c r="AK47" s="100">
        <f>P47/SUM($P$47:$P$54)*100</f>
        <v>36.579967603243553</v>
      </c>
      <c r="AM47" s="100">
        <f>R47/SUM($R$47:$R$54)*100</f>
        <v>38.126150149571139</v>
      </c>
      <c r="AO47" s="100">
        <f>T47/SUM(T$47:T$54)*100</f>
        <v>45.209176788124154</v>
      </c>
      <c r="AQ47" s="100">
        <f>V47/SUM(V$47:V$54)*100</f>
        <v>42.97886848849781</v>
      </c>
    </row>
    <row r="48" spans="1:44" s="4" customFormat="1" ht="12">
      <c r="A48" s="121" t="s">
        <v>9</v>
      </c>
      <c r="B48" s="76">
        <v>3231.8580903684924</v>
      </c>
      <c r="C48" s="83"/>
      <c r="D48" s="76">
        <v>2735.2188162668122</v>
      </c>
      <c r="E48" s="83"/>
      <c r="F48" s="76">
        <v>1820.3779969932939</v>
      </c>
      <c r="G48" s="85"/>
      <c r="H48" s="76">
        <v>1153</v>
      </c>
      <c r="I48" s="85"/>
      <c r="J48" s="76">
        <v>1018.2693107339873</v>
      </c>
      <c r="K48" s="85"/>
      <c r="L48" s="76">
        <v>898.13132473201915</v>
      </c>
      <c r="M48" s="85"/>
      <c r="N48" s="76">
        <v>479</v>
      </c>
      <c r="O48" s="85"/>
      <c r="P48" s="76">
        <v>541.21916950000002</v>
      </c>
      <c r="Q48" s="85" t="s">
        <v>76</v>
      </c>
      <c r="R48" s="76">
        <v>518.59357592225422</v>
      </c>
      <c r="S48" s="85" t="s">
        <v>76</v>
      </c>
      <c r="T48" s="76">
        <v>606</v>
      </c>
      <c r="U48" s="85" t="s">
        <v>76</v>
      </c>
      <c r="V48" s="76">
        <v>750.51238596000007</v>
      </c>
      <c r="W48" s="85" t="s">
        <v>76</v>
      </c>
      <c r="X48" s="100">
        <v>18.578387771846906</v>
      </c>
      <c r="Y48" s="99"/>
      <c r="Z48" s="100">
        <v>18.187308016842472</v>
      </c>
      <c r="AA48" s="100"/>
      <c r="AB48" s="100">
        <v>13.371251206872397</v>
      </c>
      <c r="AC48" s="100"/>
      <c r="AD48" s="100">
        <v>9.8169433801617707</v>
      </c>
      <c r="AE48" s="100"/>
      <c r="AF48" s="100">
        <v>6.8266930189592507</v>
      </c>
      <c r="AG48" s="85"/>
      <c r="AH48" s="100">
        <f>L48/SUM($L$47:$L$54)*100</f>
        <v>7.7815532239405876</v>
      </c>
      <c r="AI48" s="100">
        <f t="shared" ref="AI48:AI54" si="26">N48/SUM($N$47:$N$54)*100</f>
        <v>9.9110283467825369</v>
      </c>
      <c r="AJ48" s="100"/>
      <c r="AK48" s="100">
        <f t="shared" ref="AK48:AK52" si="27">P48/SUM($P$47:$P$54)*100</f>
        <v>13.967405154832566</v>
      </c>
      <c r="AM48" s="100">
        <f>R48/SUM($R$47:$R$54)*100</f>
        <v>13.255179384746901</v>
      </c>
      <c r="AO48" s="100">
        <f t="shared" ref="AO48:AO54" si="28">T48/SUM(T$47:T$54)*100</f>
        <v>6.8151147098515521</v>
      </c>
      <c r="AQ48" s="100">
        <f>V48/SUM(V$47:V$54)*100</f>
        <v>7.2310836250771571</v>
      </c>
    </row>
    <row r="49" spans="1:44" s="4" customFormat="1" ht="12">
      <c r="A49" s="121" t="s">
        <v>10</v>
      </c>
      <c r="B49" s="76">
        <v>3746.5707249592415</v>
      </c>
      <c r="C49" s="84"/>
      <c r="D49" s="76">
        <v>2524.8832271394872</v>
      </c>
      <c r="E49" s="84"/>
      <c r="F49" s="76">
        <v>2316.8374905849819</v>
      </c>
      <c r="G49" s="85"/>
      <c r="H49" s="76">
        <v>2455</v>
      </c>
      <c r="I49" s="85"/>
      <c r="J49" s="76">
        <v>3329.8164788734316</v>
      </c>
      <c r="K49" s="85"/>
      <c r="L49" s="76">
        <v>2548.6163891593119</v>
      </c>
      <c r="M49" s="85"/>
      <c r="N49" s="76">
        <v>921</v>
      </c>
      <c r="O49" s="85"/>
      <c r="P49" s="76">
        <v>695.36803959999997</v>
      </c>
      <c r="Q49" s="85"/>
      <c r="R49" s="76">
        <v>615.76401703153147</v>
      </c>
      <c r="S49" s="85"/>
      <c r="T49" s="76">
        <v>1678</v>
      </c>
      <c r="U49" s="85"/>
      <c r="V49" s="76">
        <v>1562.0052297700001</v>
      </c>
      <c r="W49" s="85"/>
      <c r="X49" s="100">
        <v>21.537221560061155</v>
      </c>
      <c r="Y49" s="97"/>
      <c r="Z49" s="100">
        <v>16.788722235108246</v>
      </c>
      <c r="AA49" s="100"/>
      <c r="AB49" s="100">
        <v>17.017902953825793</v>
      </c>
      <c r="AC49" s="100"/>
      <c r="AD49" s="100">
        <v>20.902511707109408</v>
      </c>
      <c r="AE49" s="100"/>
      <c r="AF49" s="100">
        <v>22.323794570962125</v>
      </c>
      <c r="AG49" s="85"/>
      <c r="AH49" s="100">
        <f>L49/SUM($L$47:$L$54)*100</f>
        <v>22.081619395212513</v>
      </c>
      <c r="AI49" s="100">
        <f t="shared" si="26"/>
        <v>19.056486654252016</v>
      </c>
      <c r="AJ49" s="100"/>
      <c r="AK49" s="100">
        <f t="shared" si="27"/>
        <v>17.945571199533898</v>
      </c>
      <c r="AM49" s="100">
        <f t="shared" ref="AM49:AM50" si="29">R49/SUM($R$47:$R$54)*100</f>
        <v>15.738842290728499</v>
      </c>
      <c r="AO49" s="100">
        <f t="shared" si="28"/>
        <v>18.87089518668466</v>
      </c>
      <c r="AQ49" s="100">
        <f>V49/SUM(V$47:V$54)*100</f>
        <v>15.049705575247785</v>
      </c>
    </row>
    <row r="50" spans="1:44" s="4" customFormat="1" ht="12">
      <c r="A50" s="121" t="s">
        <v>11</v>
      </c>
      <c r="B50" s="76">
        <v>2013.2128514828387</v>
      </c>
      <c r="C50" s="83"/>
      <c r="D50" s="76">
        <v>1358.3636502862471</v>
      </c>
      <c r="E50" s="83"/>
      <c r="F50" s="76">
        <v>1019.8059970417368</v>
      </c>
      <c r="G50" s="85"/>
      <c r="H50" s="76">
        <v>949</v>
      </c>
      <c r="I50" s="85"/>
      <c r="J50" s="76">
        <v>1100.608640584383</v>
      </c>
      <c r="K50" s="85"/>
      <c r="L50" s="76">
        <v>817.40712382208346</v>
      </c>
      <c r="M50" s="85"/>
      <c r="N50" s="76">
        <v>489</v>
      </c>
      <c r="O50" s="85"/>
      <c r="P50" s="76">
        <v>248.22228939999999</v>
      </c>
      <c r="Q50" s="85" t="s">
        <v>76</v>
      </c>
      <c r="R50" s="76">
        <v>245.16132158612035</v>
      </c>
      <c r="S50" s="85" t="s">
        <v>76</v>
      </c>
      <c r="T50" s="76">
        <v>697</v>
      </c>
      <c r="U50" s="85" t="s">
        <v>76</v>
      </c>
      <c r="V50" s="76">
        <v>756.89798050000024</v>
      </c>
      <c r="W50" s="85" t="s">
        <v>76</v>
      </c>
      <c r="X50" s="100">
        <v>11.57298618202919</v>
      </c>
      <c r="Y50" s="99"/>
      <c r="Z50" s="100">
        <v>9.032176131472097</v>
      </c>
      <c r="AA50" s="100"/>
      <c r="AB50" s="100">
        <v>7.490797071400916</v>
      </c>
      <c r="AC50" s="100"/>
      <c r="AD50" s="100">
        <v>8.0800340570455518</v>
      </c>
      <c r="AE50" s="100"/>
      <c r="AF50" s="100">
        <v>7.3787133168805381</v>
      </c>
      <c r="AG50" s="85"/>
      <c r="AH50" s="100">
        <f t="shared" ref="AH50:AH54" si="30">L50/SUM($L$47:$L$54)*100</f>
        <v>7.0821458560613237</v>
      </c>
      <c r="AI50" s="100">
        <f t="shared" si="26"/>
        <v>10.117939168218498</v>
      </c>
      <c r="AJ50" s="100"/>
      <c r="AK50" s="100">
        <f t="shared" si="27"/>
        <v>6.4059469432926281</v>
      </c>
      <c r="AM50" s="100">
        <f t="shared" si="29"/>
        <v>6.2662891456889653</v>
      </c>
      <c r="AO50" s="100">
        <f t="shared" si="28"/>
        <v>7.8385065227170498</v>
      </c>
      <c r="AQ50" s="100">
        <f>V50/SUM(V$47:V$54)*100</f>
        <v>7.2926079502960066</v>
      </c>
    </row>
    <row r="51" spans="1:44" s="4" customFormat="1" ht="12">
      <c r="A51" s="121" t="s">
        <v>86</v>
      </c>
      <c r="B51" s="76">
        <v>1288.0726313891741</v>
      </c>
      <c r="C51" s="83"/>
      <c r="D51" s="76">
        <v>782.16701925337622</v>
      </c>
      <c r="E51" s="83"/>
      <c r="F51" s="76">
        <v>704.38777971902084</v>
      </c>
      <c r="G51" s="85"/>
      <c r="H51" s="76">
        <v>734</v>
      </c>
      <c r="I51" s="85"/>
      <c r="J51" s="76">
        <v>945.04372070286354</v>
      </c>
      <c r="K51" s="85"/>
      <c r="L51" s="76">
        <v>1021.4316053389653</v>
      </c>
      <c r="M51" s="85"/>
      <c r="N51" s="76">
        <v>380</v>
      </c>
      <c r="O51" s="85"/>
      <c r="P51" s="76">
        <v>219.52096850000001</v>
      </c>
      <c r="Q51" s="85" t="s">
        <v>76</v>
      </c>
      <c r="R51" s="76">
        <v>210.02426798376348</v>
      </c>
      <c r="S51" s="85" t="s">
        <v>76</v>
      </c>
      <c r="T51" s="76">
        <v>266</v>
      </c>
      <c r="U51" s="85" t="s">
        <v>76</v>
      </c>
      <c r="V51" s="76">
        <v>720.02002615999993</v>
      </c>
      <c r="W51" s="85" t="s">
        <v>76</v>
      </c>
      <c r="X51" s="100">
        <v>7.4045060628026498</v>
      </c>
      <c r="Y51" s="99"/>
      <c r="Z51" s="100">
        <v>5.2008681774105838</v>
      </c>
      <c r="AA51" s="100"/>
      <c r="AB51" s="100">
        <v>5.1739506658675696</v>
      </c>
      <c r="AC51" s="100"/>
      <c r="AD51" s="100">
        <v>6.2494678586632606</v>
      </c>
      <c r="AE51" s="100"/>
      <c r="AF51" s="100">
        <v>6.3357731620951414</v>
      </c>
      <c r="AG51" s="85"/>
      <c r="AH51" s="100">
        <f t="shared" si="30"/>
        <v>8.8498465454724276</v>
      </c>
      <c r="AI51" s="100">
        <f t="shared" si="26"/>
        <v>7.8626112145665212</v>
      </c>
      <c r="AJ51" s="100"/>
      <c r="AK51" s="100">
        <f t="shared" si="27"/>
        <v>5.6652433613047348</v>
      </c>
      <c r="AM51" s="100">
        <f>R51/SUM($R$47:$R$54)*100</f>
        <v>5.3681909621115214</v>
      </c>
      <c r="AO51" s="100">
        <f t="shared" si="28"/>
        <v>2.9914529914529915</v>
      </c>
      <c r="AQ51" s="100">
        <f>V51/SUM(V$47:V$54)*100</f>
        <v>6.9372939318428433</v>
      </c>
    </row>
    <row r="52" spans="1:44" s="4" customFormat="1" ht="12">
      <c r="A52" s="121" t="s">
        <v>117</v>
      </c>
      <c r="B52" s="76">
        <v>125.77097483837699</v>
      </c>
      <c r="C52" s="233" t="s">
        <v>76</v>
      </c>
      <c r="D52" s="76">
        <v>105.88247231390373</v>
      </c>
      <c r="E52" s="233" t="s">
        <v>76</v>
      </c>
      <c r="F52" s="76">
        <v>162.61387595747661</v>
      </c>
      <c r="G52" s="233" t="s">
        <v>76</v>
      </c>
      <c r="H52" s="76">
        <v>290</v>
      </c>
      <c r="I52" s="233" t="s">
        <v>76</v>
      </c>
      <c r="J52" s="76">
        <v>235.45531091973263</v>
      </c>
      <c r="K52" s="233" t="s">
        <v>76</v>
      </c>
      <c r="L52" s="76">
        <v>186.18500140928768</v>
      </c>
      <c r="M52" s="233" t="s">
        <v>76</v>
      </c>
      <c r="N52" s="76">
        <v>35</v>
      </c>
      <c r="O52" s="233" t="s">
        <v>76</v>
      </c>
      <c r="P52" s="76">
        <v>22.838505489999999</v>
      </c>
      <c r="Q52" s="233" t="s">
        <v>76</v>
      </c>
      <c r="R52" s="76">
        <v>31.084259350272951</v>
      </c>
      <c r="S52" s="233" t="s">
        <v>76</v>
      </c>
      <c r="T52" s="76">
        <v>40</v>
      </c>
      <c r="U52" s="85" t="s">
        <v>76</v>
      </c>
      <c r="V52" s="76">
        <v>4.6349255500000002</v>
      </c>
      <c r="W52" s="85" t="s">
        <v>76</v>
      </c>
      <c r="X52" s="100">
        <v>0.72299645456405204</v>
      </c>
      <c r="Y52" s="99"/>
      <c r="Z52" s="100">
        <v>0.70404500221525035</v>
      </c>
      <c r="AA52" s="100"/>
      <c r="AB52" s="100">
        <v>1.1944502673301745</v>
      </c>
      <c r="AC52" s="100"/>
      <c r="AD52" s="100">
        <v>2.4691358024691357</v>
      </c>
      <c r="AE52" s="100"/>
      <c r="AF52" s="100">
        <v>1.5785422484882596</v>
      </c>
      <c r="AG52" s="233"/>
      <c r="AH52" s="100">
        <f t="shared" si="30"/>
        <v>1.6131365848954384</v>
      </c>
      <c r="AI52" s="100">
        <f>N52/SUM($N$47:$N$54)*100</f>
        <v>0.72418787502586379</v>
      </c>
      <c r="AJ52" s="100"/>
      <c r="AK52" s="100">
        <f t="shared" si="27"/>
        <v>0.58940014930438966</v>
      </c>
      <c r="AM52" s="100">
        <f>R52/SUM($R$47:$R$54)*100</f>
        <v>0.79450932842182742</v>
      </c>
      <c r="AO52" s="100">
        <f t="shared" si="28"/>
        <v>0.44984255510571297</v>
      </c>
      <c r="AQ52" s="100">
        <f>V52/SUM(V$47:V$54)*100</f>
        <v>4.4656870259624219E-2</v>
      </c>
    </row>
    <row r="53" spans="1:44" s="4" customFormat="1" ht="12">
      <c r="A53" s="121" t="s">
        <v>118</v>
      </c>
      <c r="B53" s="76">
        <v>2560.6919562831904</v>
      </c>
      <c r="C53" s="83"/>
      <c r="D53" s="76">
        <v>2444.1878885729598</v>
      </c>
      <c r="E53" s="83"/>
      <c r="F53" s="76">
        <v>1877.5153622447008</v>
      </c>
      <c r="G53" s="85"/>
      <c r="H53" s="76">
        <v>1897</v>
      </c>
      <c r="I53" s="85"/>
      <c r="J53" s="76">
        <v>2273.5336092620605</v>
      </c>
      <c r="K53" s="85"/>
      <c r="L53" s="76">
        <v>1945.2270532385432</v>
      </c>
      <c r="M53" s="85"/>
      <c r="N53" s="76">
        <v>770</v>
      </c>
      <c r="O53" s="85"/>
      <c r="P53" s="76">
        <v>698.52270420000002</v>
      </c>
      <c r="Q53" s="85"/>
      <c r="R53" s="76">
        <v>768.48480614777088</v>
      </c>
      <c r="S53" s="85"/>
      <c r="T53" s="76">
        <v>1585</v>
      </c>
      <c r="U53" s="85"/>
      <c r="V53" s="76">
        <v>2108.0049718499995</v>
      </c>
      <c r="W53" s="85"/>
      <c r="X53" s="100">
        <v>14.720178546779595</v>
      </c>
      <c r="Y53" s="99"/>
      <c r="Z53" s="100">
        <v>16.25215420285263</v>
      </c>
      <c r="AA53" s="100"/>
      <c r="AB53" s="100">
        <v>13.790943196853201</v>
      </c>
      <c r="AC53" s="100"/>
      <c r="AD53" s="100">
        <v>16.15155385270328</v>
      </c>
      <c r="AE53" s="100"/>
      <c r="AF53" s="100">
        <v>15.242250606110206</v>
      </c>
      <c r="AG53" s="85"/>
      <c r="AH53" s="100">
        <f t="shared" si="30"/>
        <v>16.853757830951192</v>
      </c>
      <c r="AI53" s="100">
        <f t="shared" si="26"/>
        <v>15.932133250569006</v>
      </c>
      <c r="AJ53" s="100"/>
      <c r="AK53" s="100">
        <f>P53/SUM($P$47:$P$54)*100</f>
        <v>18.026984573410722</v>
      </c>
      <c r="AM53" s="100">
        <f>R53/SUM($R$47:$R$54)*100</f>
        <v>19.642364334779693</v>
      </c>
      <c r="AO53" s="100">
        <f>T53/SUM(T$47:T$54)*100</f>
        <v>17.825011246063877</v>
      </c>
      <c r="AQ53" s="100">
        <f>V53/SUM(V$47:V$54)*100</f>
        <v>20.310338001987589</v>
      </c>
    </row>
    <row r="54" spans="1:44" s="4" customFormat="1" ht="12">
      <c r="A54" s="121" t="s">
        <v>152</v>
      </c>
      <c r="B54" s="76">
        <v>50.850456917249389</v>
      </c>
      <c r="C54" s="233" t="s">
        <v>76</v>
      </c>
      <c r="D54" s="76">
        <v>0</v>
      </c>
      <c r="E54" s="84"/>
      <c r="F54" s="76">
        <v>25.796308125830869</v>
      </c>
      <c r="G54" s="233" t="s">
        <v>76</v>
      </c>
      <c r="H54" s="76">
        <v>0</v>
      </c>
      <c r="I54" s="233"/>
      <c r="J54" s="76">
        <v>21.110861571936336</v>
      </c>
      <c r="K54" s="233" t="s">
        <v>76</v>
      </c>
      <c r="L54" s="76">
        <v>20.2487693464</v>
      </c>
      <c r="M54" s="233" t="s">
        <v>76</v>
      </c>
      <c r="N54" s="76">
        <v>26</v>
      </c>
      <c r="O54" s="233" t="s">
        <v>76</v>
      </c>
      <c r="P54" s="76">
        <v>31.753846150000001</v>
      </c>
      <c r="Q54" s="233" t="s">
        <v>76</v>
      </c>
      <c r="R54" s="76">
        <v>31.630626792517241</v>
      </c>
      <c r="S54" s="233" t="s">
        <v>76</v>
      </c>
      <c r="T54" s="76">
        <v>0</v>
      </c>
      <c r="U54" s="233"/>
      <c r="V54" s="76">
        <v>16.133655999999998</v>
      </c>
      <c r="W54" s="233" t="s">
        <v>76</v>
      </c>
      <c r="X54" s="100">
        <v>0.29231466251556182</v>
      </c>
      <c r="Y54" s="99"/>
      <c r="Z54" s="100">
        <v>0</v>
      </c>
      <c r="AA54" s="100"/>
      <c r="AB54" s="100">
        <v>0.1894820288588881</v>
      </c>
      <c r="AC54" s="100"/>
      <c r="AD54" s="100">
        <v>0</v>
      </c>
      <c r="AE54" s="100"/>
      <c r="AF54" s="100">
        <v>0.14153168498564533</v>
      </c>
      <c r="AG54" s="233"/>
      <c r="AH54" s="100">
        <f t="shared" si="30"/>
        <v>0.17543857123046278</v>
      </c>
      <c r="AI54" s="100">
        <f t="shared" si="26"/>
        <v>0.53796813573349889</v>
      </c>
      <c r="AJ54" s="100"/>
      <c r="AK54" s="100">
        <f>P54/SUM($P$47:$P$54)*100</f>
        <v>0.81948101507751603</v>
      </c>
      <c r="AM54" s="100">
        <f>R54/SUM($R$47:$R$54)*100</f>
        <v>0.80847440395145387</v>
      </c>
      <c r="AO54" s="100">
        <f t="shared" si="28"/>
        <v>0</v>
      </c>
      <c r="AQ54" s="100">
        <f>V54/SUM(V$47:V$54)*100</f>
        <v>0.15544555679117819</v>
      </c>
    </row>
    <row r="55" spans="1:44" s="4" customFormat="1" ht="12">
      <c r="A55" s="23" t="s">
        <v>3</v>
      </c>
      <c r="B55" s="76">
        <v>12.631133814102558</v>
      </c>
      <c r="C55" s="233" t="s">
        <v>76</v>
      </c>
      <c r="D55" s="76">
        <v>27.306902725274735</v>
      </c>
      <c r="E55" s="233" t="s">
        <v>76</v>
      </c>
      <c r="F55" s="76">
        <v>48.16137944512414</v>
      </c>
      <c r="G55" s="233" t="s">
        <v>76</v>
      </c>
      <c r="H55" s="76">
        <v>0</v>
      </c>
      <c r="I55" s="233"/>
      <c r="J55" s="76">
        <v>0</v>
      </c>
      <c r="K55" s="233"/>
      <c r="L55" s="76">
        <v>0</v>
      </c>
      <c r="M55" s="233"/>
      <c r="N55" s="76">
        <v>88</v>
      </c>
      <c r="O55" s="233" t="s">
        <v>76</v>
      </c>
      <c r="P55" s="76">
        <v>125.0347234</v>
      </c>
      <c r="Q55" s="233" t="s">
        <v>76</v>
      </c>
      <c r="R55" s="76">
        <v>59.64629406321481</v>
      </c>
      <c r="S55" s="233" t="s">
        <v>76</v>
      </c>
      <c r="T55" s="76">
        <v>141</v>
      </c>
      <c r="U55" s="85" t="s">
        <v>76</v>
      </c>
      <c r="V55" s="76">
        <v>196.47356482999999</v>
      </c>
      <c r="W55" s="85" t="s">
        <v>76</v>
      </c>
      <c r="X55" s="102" t="s">
        <v>74</v>
      </c>
      <c r="Y55" s="99"/>
      <c r="Z55" s="102" t="s">
        <v>74</v>
      </c>
      <c r="AA55" s="100"/>
      <c r="AB55" s="102" t="s">
        <v>74</v>
      </c>
      <c r="AC55" s="100"/>
      <c r="AD55" s="100">
        <v>0</v>
      </c>
      <c r="AE55" s="100"/>
      <c r="AF55" s="100">
        <v>0</v>
      </c>
      <c r="AG55" s="233"/>
      <c r="AH55" s="100">
        <v>0</v>
      </c>
      <c r="AI55" s="102" t="s">
        <v>74</v>
      </c>
      <c r="AJ55" s="102"/>
      <c r="AK55" s="102" t="s">
        <v>74</v>
      </c>
      <c r="AM55" s="102" t="s">
        <v>74</v>
      </c>
      <c r="AO55" s="102" t="s">
        <v>74</v>
      </c>
      <c r="AQ55" s="102" t="s">
        <v>74</v>
      </c>
    </row>
    <row r="56" spans="1:44" s="2" customFormat="1" ht="6.6" customHeight="1" thickBot="1">
      <c r="A56" s="12"/>
      <c r="B56" s="18"/>
      <c r="C56" s="89"/>
      <c r="D56" s="18"/>
      <c r="E56" s="89"/>
      <c r="F56" s="18"/>
      <c r="G56" s="89"/>
      <c r="H56" s="18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42"/>
      <c r="Y56" s="40"/>
      <c r="Z56" s="19"/>
      <c r="AA56" s="19"/>
      <c r="AB56" s="19"/>
      <c r="AC56" s="19"/>
      <c r="AD56" s="19"/>
      <c r="AE56" s="1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</row>
    <row r="57" spans="1:44" s="20" customFormat="1" ht="6.6" customHeight="1">
      <c r="B57" s="59"/>
      <c r="C57" s="113"/>
      <c r="E57" s="113"/>
      <c r="G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59"/>
      <c r="AF57" s="113"/>
      <c r="AG57" s="113"/>
      <c r="AH57" s="113"/>
    </row>
    <row r="58" spans="1:44" s="20" customFormat="1" ht="13.5">
      <c r="A58" s="167" t="s">
        <v>176</v>
      </c>
      <c r="B58" s="53"/>
      <c r="C58" s="113"/>
      <c r="D58" s="53"/>
      <c r="E58" s="113"/>
      <c r="F58" s="53"/>
      <c r="G58" s="113"/>
      <c r="H58" s="5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Z58" s="223"/>
      <c r="AA58" s="223"/>
      <c r="AB58" s="223"/>
      <c r="AC58" s="223"/>
      <c r="AD58" s="223"/>
      <c r="AE58" s="223"/>
      <c r="AF58" s="113"/>
      <c r="AG58" s="113"/>
      <c r="AH58" s="113"/>
    </row>
    <row r="59" spans="1:44" s="228" customFormat="1" ht="13.5">
      <c r="A59" s="224" t="s">
        <v>177</v>
      </c>
      <c r="B59" s="225"/>
      <c r="C59" s="226"/>
      <c r="D59" s="225"/>
      <c r="E59" s="226"/>
      <c r="F59" s="227"/>
      <c r="G59" s="226"/>
      <c r="H59" s="227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Z59" s="225"/>
      <c r="AB59" s="225"/>
      <c r="AD59" s="225"/>
      <c r="AF59" s="226"/>
      <c r="AG59" s="226"/>
      <c r="AH59" s="226"/>
    </row>
    <row r="60" spans="1:44" s="20" customFormat="1" ht="15" customHeight="1">
      <c r="A60" s="411" t="s">
        <v>151</v>
      </c>
      <c r="B60" s="411"/>
      <c r="C60" s="411"/>
      <c r="D60" s="411"/>
      <c r="E60" s="411"/>
      <c r="F60" s="411"/>
      <c r="G60" s="411"/>
      <c r="H60" s="411"/>
      <c r="I60" s="411"/>
      <c r="J60" s="411"/>
      <c r="K60" s="411"/>
      <c r="L60" s="411"/>
      <c r="M60" s="411"/>
      <c r="N60" s="411"/>
      <c r="O60" s="411"/>
      <c r="P60" s="411"/>
      <c r="Q60" s="411"/>
      <c r="R60" s="411"/>
      <c r="S60" s="411"/>
      <c r="T60" s="411"/>
      <c r="U60" s="411"/>
      <c r="V60" s="411"/>
      <c r="W60" s="411"/>
      <c r="X60" s="411"/>
      <c r="Y60" s="411"/>
      <c r="Z60" s="411"/>
      <c r="AA60" s="411"/>
      <c r="AB60" s="411"/>
      <c r="AC60" s="411"/>
      <c r="AD60" s="411"/>
      <c r="AE60" s="411"/>
    </row>
    <row r="61" spans="1:44" s="124" customFormat="1" ht="11.25">
      <c r="A61" s="123" t="s">
        <v>66</v>
      </c>
      <c r="B61" s="52"/>
      <c r="C61" s="155"/>
      <c r="D61" s="156"/>
      <c r="E61" s="134"/>
      <c r="F61" s="156"/>
      <c r="G61" s="134"/>
      <c r="H61" s="156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20"/>
      <c r="Y61" s="20"/>
      <c r="Z61" s="20"/>
      <c r="AA61" s="20"/>
      <c r="AB61" s="20"/>
      <c r="AC61" s="20"/>
      <c r="AD61" s="20"/>
      <c r="AE61" s="20"/>
      <c r="AF61" s="134"/>
      <c r="AG61" s="134"/>
      <c r="AH61" s="134"/>
    </row>
    <row r="62" spans="1:44" s="20" customFormat="1" ht="11.25">
      <c r="A62" s="20" t="s">
        <v>105</v>
      </c>
      <c r="B62" s="56"/>
      <c r="C62" s="135"/>
      <c r="D62" s="125"/>
      <c r="E62" s="136"/>
      <c r="F62" s="125"/>
      <c r="G62" s="136"/>
      <c r="H62" s="125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AF62" s="136"/>
      <c r="AG62" s="136"/>
      <c r="AH62" s="136"/>
    </row>
    <row r="63" spans="1:44" s="20" customFormat="1" ht="11.25">
      <c r="A63" s="20" t="s">
        <v>219</v>
      </c>
      <c r="C63" s="133"/>
      <c r="E63" s="134"/>
      <c r="F63" s="113"/>
      <c r="G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</row>
    <row r="64" spans="1:44">
      <c r="A64" s="20" t="s">
        <v>220</v>
      </c>
    </row>
  </sheetData>
  <mergeCells count="27">
    <mergeCell ref="AQ10:AR10"/>
    <mergeCell ref="B4:AR4"/>
    <mergeCell ref="X7:AR7"/>
    <mergeCell ref="AO10:AP10"/>
    <mergeCell ref="A60:AE60"/>
    <mergeCell ref="H10:I10"/>
    <mergeCell ref="X10:Y10"/>
    <mergeCell ref="Z10:AA10"/>
    <mergeCell ref="AD10:AE10"/>
    <mergeCell ref="F10:G10"/>
    <mergeCell ref="AB10:AC10"/>
    <mergeCell ref="L10:M10"/>
    <mergeCell ref="R10:S10"/>
    <mergeCell ref="A4:A10"/>
    <mergeCell ref="B10:C10"/>
    <mergeCell ref="D10:E10"/>
    <mergeCell ref="J10:K10"/>
    <mergeCell ref="N10:O10"/>
    <mergeCell ref="P10:Q10"/>
    <mergeCell ref="T10:U10"/>
    <mergeCell ref="AM10:AN10"/>
    <mergeCell ref="A1:AN1"/>
    <mergeCell ref="B7:R7"/>
    <mergeCell ref="AF10:AG10"/>
    <mergeCell ref="AI10:AJ10"/>
    <mergeCell ref="AK10:AL10"/>
    <mergeCell ref="V10:W10"/>
  </mergeCells>
  <printOptions horizontalCentered="1"/>
  <pageMargins left="0.78740157480314965" right="0.78740157480314965" top="0.78740157480314965" bottom="0.78740157480314965" header="0.39370078740157483" footer="0.39370078740157483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9.2.1</vt:lpstr>
      <vt:lpstr>9.2.2</vt:lpstr>
      <vt:lpstr>9.2.3</vt:lpstr>
      <vt:lpstr>9.2.4</vt:lpstr>
      <vt:lpstr>9.2.5</vt:lpstr>
      <vt:lpstr>9.2.6</vt:lpstr>
      <vt:lpstr>9.2.7</vt:lpstr>
      <vt:lpstr>9.2.8</vt:lpstr>
      <vt:lpstr>9.2.9</vt:lpstr>
      <vt:lpstr>9.2.10</vt:lpstr>
      <vt:lpstr>9.2.11</vt:lpstr>
      <vt:lpstr>9.2.12</vt:lpstr>
      <vt:lpstr>'9.2.1'!Área_de_impresión</vt:lpstr>
      <vt:lpstr>'9.2.10'!Área_de_impresión</vt:lpstr>
      <vt:lpstr>'9.2.11'!Área_de_impresión</vt:lpstr>
      <vt:lpstr>'9.2.12'!Área_de_impresión</vt:lpstr>
      <vt:lpstr>'9.2.2'!Área_de_impresión</vt:lpstr>
      <vt:lpstr>'9.2.3'!Área_de_impresión</vt:lpstr>
      <vt:lpstr>'9.2.4'!Área_de_impresión</vt:lpstr>
      <vt:lpstr>'9.2.5'!Área_de_impresión</vt:lpstr>
      <vt:lpstr>'9.2.6'!Área_de_impresión</vt:lpstr>
      <vt:lpstr>'9.2.7'!Área_de_impresión</vt:lpstr>
      <vt:lpstr>'9.2.8'!Área_de_impresión</vt:lpstr>
      <vt:lpstr>'9.2.9'!Área_de_impresión</vt:lpstr>
      <vt:lpstr>'9.2.1'!Títulos_a_imprimir</vt:lpstr>
      <vt:lpstr>'9.2.10'!Títulos_a_imprimir</vt:lpstr>
      <vt:lpstr>'9.2.11'!Títulos_a_imprimir</vt:lpstr>
      <vt:lpstr>'9.2.12'!Títulos_a_imprimir</vt:lpstr>
      <vt:lpstr>'9.2.2'!Títulos_a_imprimir</vt:lpstr>
      <vt:lpstr>'9.2.3'!Títulos_a_imprimir</vt:lpstr>
      <vt:lpstr>'9.2.4'!Títulos_a_imprimir</vt:lpstr>
      <vt:lpstr>'9.2.5'!Títulos_a_imprimir</vt:lpstr>
      <vt:lpstr>'9.2.6'!Títulos_a_imprimir</vt:lpstr>
      <vt:lpstr>'9.2.7'!Títulos_a_imprimir</vt:lpstr>
      <vt:lpstr>'9.2.8'!Títulos_a_imprimir</vt:lpstr>
      <vt:lpstr>'9.2.9'!Títulos_a_imprimir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Slvestre</dc:creator>
  <cp:lastModifiedBy>Luz</cp:lastModifiedBy>
  <cp:lastPrinted>2012-10-26T23:22:50Z</cp:lastPrinted>
  <dcterms:created xsi:type="dcterms:W3CDTF">2006-10-10T00:17:58Z</dcterms:created>
  <dcterms:modified xsi:type="dcterms:W3CDTF">2020-04-03T01:02:17Z</dcterms:modified>
</cp:coreProperties>
</file>